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Rekapitulácia stavby" sheetId="1" r:id="rId1"/>
    <sheet name="02 - Stavebné úpravy" sheetId="2" r:id="rId2"/>
    <sheet name="03 - Elektroinštalácia" sheetId="3" r:id="rId3"/>
    <sheet name="04 - Slaboprúd" sheetId="4" r:id="rId4"/>
    <sheet name="05 - Žalúzie a fólie" sheetId="5" r:id="rId5"/>
    <sheet name="07 - Barová linka" sheetId="6" r:id="rId6"/>
  </sheets>
  <definedNames>
    <definedName name="_xlnm._FilterDatabase" localSheetId="1" hidden="1">'02 - Stavebné úpravy'!$C$126:$K$155</definedName>
    <definedName name="_xlnm._FilterDatabase" localSheetId="2" hidden="1">'03 - Elektroinštalácia'!$C$123:$K$188</definedName>
    <definedName name="_xlnm._FilterDatabase" localSheetId="3" hidden="1">'04 - Slaboprúd'!$C$124:$K$167</definedName>
    <definedName name="_xlnm._FilterDatabase" localSheetId="4" hidden="1">'05 - Žalúzie a fólie'!$C$122:$K$131</definedName>
    <definedName name="_xlnm._FilterDatabase" localSheetId="5" hidden="1">'07 - Barová linka'!$C$121:$K$152</definedName>
    <definedName name="_xlnm.Print_Titles" localSheetId="1">'02 - Stavebné úpravy'!$126:$126</definedName>
    <definedName name="_xlnm.Print_Titles" localSheetId="2">'03 - Elektroinštalácia'!$123:$123</definedName>
    <definedName name="_xlnm.Print_Titles" localSheetId="3">'04 - Slaboprúd'!$124:$124</definedName>
    <definedName name="_xlnm.Print_Titles" localSheetId="4">'05 - Žalúzie a fólie'!$122:$122</definedName>
    <definedName name="_xlnm.Print_Titles" localSheetId="5">'07 - Barová linka'!$121:$121</definedName>
    <definedName name="_xlnm.Print_Titles" localSheetId="0">'Rekapitulácia stavby'!$92:$92</definedName>
    <definedName name="_xlnm.Print_Area" localSheetId="1">'02 - Stavebné úpravy'!$C$82:$J$106,'02 - Stavebné úpravy'!$C$112:$K$155</definedName>
    <definedName name="_xlnm.Print_Area" localSheetId="2">'03 - Elektroinštalácia'!$C$82:$J$103,'03 - Elektroinštalácia'!$C$109:$K$188</definedName>
    <definedName name="_xlnm.Print_Area" localSheetId="3">'04 - Slaboprúd'!$C$82:$J$104,'04 - Slaboprúd'!$C$110:$K$167</definedName>
    <definedName name="_xlnm.Print_Area" localSheetId="4">'05 - Žalúzie a fólie'!$C$82:$J$102,'05 - Žalúzie a fólie'!$C$108:$K$131</definedName>
    <definedName name="_xlnm.Print_Area" localSheetId="5">'07 - Barová linka'!$C$82:$J$101,'07 - Barová linka'!$C$107:$K$152</definedName>
    <definedName name="_xlnm.Print_Area" localSheetId="0">'Rekapitulácia stavby'!$D$4:$AO$76,'Rekapitulácia stavby'!$C$82:$AQ$101</definedName>
  </definedNames>
  <calcPr calcId="145621"/>
</workbook>
</file>

<file path=xl/calcChain.xml><?xml version="1.0" encoding="utf-8"?>
<calcChain xmlns="http://schemas.openxmlformats.org/spreadsheetml/2006/main">
  <c r="J39" i="6" l="1"/>
  <c r="J38" i="6"/>
  <c r="AY100" i="1"/>
  <c r="J37" i="6"/>
  <c r="AX100" i="1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F116" i="6"/>
  <c r="E114" i="6"/>
  <c r="F91" i="6"/>
  <c r="E89" i="6"/>
  <c r="J26" i="6"/>
  <c r="E26" i="6"/>
  <c r="J119" i="6" s="1"/>
  <c r="J25" i="6"/>
  <c r="J23" i="6"/>
  <c r="E23" i="6"/>
  <c r="J93" i="6" s="1"/>
  <c r="J22" i="6"/>
  <c r="J20" i="6"/>
  <c r="E20" i="6"/>
  <c r="F119" i="6" s="1"/>
  <c r="J19" i="6"/>
  <c r="J17" i="6"/>
  <c r="E17" i="6"/>
  <c r="F118" i="6" s="1"/>
  <c r="J16" i="6"/>
  <c r="J14" i="6"/>
  <c r="J91" i="6"/>
  <c r="E7" i="6"/>
  <c r="E85" i="6"/>
  <c r="J39" i="5"/>
  <c r="J38" i="5"/>
  <c r="AY99" i="1" s="1"/>
  <c r="J37" i="5"/>
  <c r="AX99" i="1" s="1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F117" i="5"/>
  <c r="E115" i="5"/>
  <c r="F91" i="5"/>
  <c r="E89" i="5"/>
  <c r="J26" i="5"/>
  <c r="E26" i="5"/>
  <c r="J120" i="5" s="1"/>
  <c r="J25" i="5"/>
  <c r="J23" i="5"/>
  <c r="E23" i="5"/>
  <c r="J93" i="5" s="1"/>
  <c r="J22" i="5"/>
  <c r="J20" i="5"/>
  <c r="E20" i="5"/>
  <c r="F120" i="5" s="1"/>
  <c r="J19" i="5"/>
  <c r="J17" i="5"/>
  <c r="E17" i="5"/>
  <c r="F119" i="5" s="1"/>
  <c r="J16" i="5"/>
  <c r="J14" i="5"/>
  <c r="J91" i="5"/>
  <c r="E7" i="5"/>
  <c r="E85" i="5"/>
  <c r="J39" i="4"/>
  <c r="J38" i="4"/>
  <c r="AY98" i="1" s="1"/>
  <c r="J37" i="4"/>
  <c r="AX98" i="1" s="1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F119" i="4"/>
  <c r="E117" i="4"/>
  <c r="F91" i="4"/>
  <c r="E89" i="4"/>
  <c r="J26" i="4"/>
  <c r="E26" i="4"/>
  <c r="J122" i="4" s="1"/>
  <c r="J25" i="4"/>
  <c r="J23" i="4"/>
  <c r="E23" i="4"/>
  <c r="J121" i="4" s="1"/>
  <c r="J22" i="4"/>
  <c r="J20" i="4"/>
  <c r="E20" i="4"/>
  <c r="F122" i="4" s="1"/>
  <c r="J19" i="4"/>
  <c r="J17" i="4"/>
  <c r="E17" i="4"/>
  <c r="F93" i="4" s="1"/>
  <c r="J16" i="4"/>
  <c r="J14" i="4"/>
  <c r="J91" i="4"/>
  <c r="E7" i="4"/>
  <c r="E85" i="4"/>
  <c r="J39" i="3"/>
  <c r="J38" i="3"/>
  <c r="AY97" i="1" s="1"/>
  <c r="J37" i="3"/>
  <c r="AX97" i="1" s="1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F118" i="3"/>
  <c r="E116" i="3"/>
  <c r="F91" i="3"/>
  <c r="E89" i="3"/>
  <c r="J26" i="3"/>
  <c r="E26" i="3"/>
  <c r="J94" i="3" s="1"/>
  <c r="J25" i="3"/>
  <c r="J23" i="3"/>
  <c r="E23" i="3"/>
  <c r="J120" i="3" s="1"/>
  <c r="J22" i="3"/>
  <c r="J20" i="3"/>
  <c r="E20" i="3"/>
  <c r="F94" i="3" s="1"/>
  <c r="J19" i="3"/>
  <c r="J17" i="3"/>
  <c r="E17" i="3"/>
  <c r="F120" i="3" s="1"/>
  <c r="J16" i="3"/>
  <c r="J14" i="3"/>
  <c r="J118" i="3" s="1"/>
  <c r="E7" i="3"/>
  <c r="E85" i="3" s="1"/>
  <c r="J39" i="2"/>
  <c r="J38" i="2"/>
  <c r="AY96" i="1" s="1"/>
  <c r="J37" i="2"/>
  <c r="AX96" i="1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 s="1"/>
  <c r="R145" i="2"/>
  <c r="R144" i="2" s="1"/>
  <c r="P145" i="2"/>
  <c r="P144" i="2" s="1"/>
  <c r="BI143" i="2"/>
  <c r="BH143" i="2"/>
  <c r="BG143" i="2"/>
  <c r="BE143" i="2"/>
  <c r="T143" i="2"/>
  <c r="T142" i="2" s="1"/>
  <c r="R143" i="2"/>
  <c r="R142" i="2" s="1"/>
  <c r="P143" i="2"/>
  <c r="P142" i="2" s="1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4" i="2"/>
  <c r="J123" i="2"/>
  <c r="F123" i="2"/>
  <c r="F121" i="2"/>
  <c r="E119" i="2"/>
  <c r="J94" i="2"/>
  <c r="J93" i="2"/>
  <c r="F93" i="2"/>
  <c r="F91" i="2"/>
  <c r="E89" i="2"/>
  <c r="J20" i="2"/>
  <c r="E20" i="2"/>
  <c r="F94" i="2" s="1"/>
  <c r="J19" i="2"/>
  <c r="J14" i="2"/>
  <c r="J121" i="2" s="1"/>
  <c r="E7" i="2"/>
  <c r="E115" i="2" s="1"/>
  <c r="L90" i="1"/>
  <c r="AM90" i="1"/>
  <c r="AM89" i="1"/>
  <c r="L89" i="1"/>
  <c r="AM87" i="1"/>
  <c r="L87" i="1"/>
  <c r="L85" i="1"/>
  <c r="L84" i="1"/>
  <c r="BK152" i="6"/>
  <c r="J152" i="6"/>
  <c r="BK151" i="6"/>
  <c r="J151" i="6"/>
  <c r="BK150" i="6"/>
  <c r="J150" i="6"/>
  <c r="BK149" i="6"/>
  <c r="J149" i="6"/>
  <c r="BK148" i="6"/>
  <c r="J148" i="6"/>
  <c r="J147" i="6"/>
  <c r="J146" i="6"/>
  <c r="BK144" i="6"/>
  <c r="J143" i="6"/>
  <c r="J140" i="6"/>
  <c r="BK139" i="6"/>
  <c r="J138" i="6"/>
  <c r="J137" i="6"/>
  <c r="J134" i="6"/>
  <c r="BK133" i="6"/>
  <c r="BK132" i="6"/>
  <c r="J130" i="6"/>
  <c r="J129" i="6"/>
  <c r="J128" i="6"/>
  <c r="J126" i="6"/>
  <c r="J125" i="6"/>
  <c r="J130" i="5"/>
  <c r="BK127" i="5"/>
  <c r="BK126" i="5"/>
  <c r="BK163" i="4"/>
  <c r="BK154" i="4"/>
  <c r="BK153" i="4"/>
  <c r="J150" i="4"/>
  <c r="J149" i="4"/>
  <c r="J148" i="4"/>
  <c r="J138" i="4"/>
  <c r="BK137" i="4"/>
  <c r="BK136" i="4"/>
  <c r="J134" i="4"/>
  <c r="BK133" i="4"/>
  <c r="BK131" i="4"/>
  <c r="J130" i="4"/>
  <c r="BK128" i="4"/>
  <c r="J188" i="3"/>
  <c r="J186" i="3"/>
  <c r="BK178" i="3"/>
  <c r="BK177" i="3"/>
  <c r="BK175" i="3"/>
  <c r="BK173" i="3"/>
  <c r="BK171" i="3"/>
  <c r="J170" i="3"/>
  <c r="J169" i="3"/>
  <c r="J167" i="3"/>
  <c r="J164" i="3"/>
  <c r="BK160" i="3"/>
  <c r="BK157" i="3"/>
  <c r="J154" i="3"/>
  <c r="BK153" i="3"/>
  <c r="J152" i="3"/>
  <c r="BK150" i="3"/>
  <c r="BK149" i="3"/>
  <c r="BK147" i="3"/>
  <c r="BK146" i="3"/>
  <c r="BK144" i="3"/>
  <c r="J143" i="3"/>
  <c r="BK142" i="3"/>
  <c r="BK140" i="3"/>
  <c r="BK139" i="3"/>
  <c r="BK138" i="3"/>
  <c r="BK137" i="3"/>
  <c r="J136" i="3"/>
  <c r="BK134" i="3"/>
  <c r="J133" i="3"/>
  <c r="J132" i="3"/>
  <c r="J129" i="3"/>
  <c r="J128" i="3"/>
  <c r="J127" i="3"/>
  <c r="BK155" i="2"/>
  <c r="BK153" i="2"/>
  <c r="BK151" i="2"/>
  <c r="J148" i="2"/>
  <c r="J140" i="2"/>
  <c r="BK139" i="2"/>
  <c r="BK137" i="2"/>
  <c r="J136" i="2"/>
  <c r="BK135" i="2"/>
  <c r="BK131" i="2"/>
  <c r="BK130" i="2"/>
  <c r="BK147" i="6"/>
  <c r="BK146" i="6"/>
  <c r="BK142" i="6"/>
  <c r="BK141" i="6"/>
  <c r="BK137" i="6"/>
  <c r="BK135" i="6"/>
  <c r="BK134" i="6"/>
  <c r="J131" i="6"/>
  <c r="J127" i="6"/>
  <c r="BK126" i="6"/>
  <c r="BK128" i="5"/>
  <c r="J127" i="5"/>
  <c r="BK167" i="4"/>
  <c r="J166" i="4"/>
  <c r="BK165" i="4"/>
  <c r="J164" i="4"/>
  <c r="BK161" i="4"/>
  <c r="J160" i="4"/>
  <c r="J157" i="4"/>
  <c r="BK156" i="4"/>
  <c r="J155" i="4"/>
  <c r="J154" i="4"/>
  <c r="BK149" i="4"/>
  <c r="BK148" i="4"/>
  <c r="BK144" i="4"/>
  <c r="J143" i="4"/>
  <c r="BK142" i="4"/>
  <c r="BK141" i="4"/>
  <c r="BK140" i="4"/>
  <c r="J137" i="4"/>
  <c r="BK134" i="4"/>
  <c r="J133" i="4"/>
  <c r="BK132" i="4"/>
  <c r="J131" i="4"/>
  <c r="J187" i="3"/>
  <c r="BK186" i="3"/>
  <c r="BK184" i="3"/>
  <c r="J183" i="3"/>
  <c r="BK182" i="3"/>
  <c r="BK180" i="3"/>
  <c r="J179" i="3"/>
  <c r="J178" i="3"/>
  <c r="J176" i="3"/>
  <c r="J174" i="3"/>
  <c r="BK166" i="3"/>
  <c r="BK163" i="3"/>
  <c r="J162" i="3"/>
  <c r="BK161" i="3"/>
  <c r="J160" i="3"/>
  <c r="BK158" i="3"/>
  <c r="J157" i="3"/>
  <c r="BK156" i="3"/>
  <c r="BK155" i="3"/>
  <c r="BK154" i="3"/>
  <c r="BK152" i="3"/>
  <c r="J149" i="3"/>
  <c r="J147" i="3"/>
  <c r="BK145" i="3"/>
  <c r="J144" i="3"/>
  <c r="J142" i="3"/>
  <c r="J139" i="3"/>
  <c r="J137" i="3"/>
  <c r="BK131" i="3"/>
  <c r="J130" i="3"/>
  <c r="BK128" i="3"/>
  <c r="BK154" i="2"/>
  <c r="J152" i="2"/>
  <c r="J151" i="2"/>
  <c r="BK145" i="2"/>
  <c r="J141" i="2"/>
  <c r="BK138" i="2"/>
  <c r="BK136" i="2"/>
  <c r="J135" i="2"/>
  <c r="BK133" i="2"/>
  <c r="BK132" i="2"/>
  <c r="J130" i="2"/>
  <c r="BK145" i="6"/>
  <c r="J144" i="6"/>
  <c r="BK140" i="6"/>
  <c r="J139" i="6"/>
  <c r="BK136" i="6"/>
  <c r="J135" i="6"/>
  <c r="J133" i="6"/>
  <c r="J132" i="6"/>
  <c r="BK130" i="6"/>
  <c r="BK129" i="6"/>
  <c r="BK131" i="5"/>
  <c r="J126" i="5"/>
  <c r="J165" i="4"/>
  <c r="J162" i="4"/>
  <c r="J161" i="4"/>
  <c r="BK158" i="4"/>
  <c r="BK155" i="4"/>
  <c r="J153" i="4"/>
  <c r="BK151" i="4"/>
  <c r="J147" i="4"/>
  <c r="BK146" i="4"/>
  <c r="J145" i="4"/>
  <c r="BK143" i="4"/>
  <c r="J141" i="4"/>
  <c r="J135" i="4"/>
  <c r="J129" i="4"/>
  <c r="J128" i="4"/>
  <c r="BK188" i="3"/>
  <c r="J184" i="3"/>
  <c r="J182" i="3"/>
  <c r="BK181" i="3"/>
  <c r="J180" i="3"/>
  <c r="J177" i="3"/>
  <c r="BK170" i="3"/>
  <c r="BK169" i="3"/>
  <c r="BK168" i="3"/>
  <c r="J168" i="3"/>
  <c r="J166" i="3"/>
  <c r="J165" i="3"/>
  <c r="BK164" i="3"/>
  <c r="J163" i="3"/>
  <c r="BK162" i="3"/>
  <c r="J159" i="3"/>
  <c r="J156" i="3"/>
  <c r="J155" i="3"/>
  <c r="BK151" i="3"/>
  <c r="J150" i="3"/>
  <c r="J148" i="3"/>
  <c r="J145" i="3"/>
  <c r="BK143" i="3"/>
  <c r="J141" i="3"/>
  <c r="J140" i="3"/>
  <c r="BK136" i="3"/>
  <c r="J135" i="3"/>
  <c r="BK132" i="3"/>
  <c r="BK130" i="3"/>
  <c r="BK129" i="3"/>
  <c r="J154" i="2"/>
  <c r="J153" i="2"/>
  <c r="BK152" i="2"/>
  <c r="BK149" i="2"/>
  <c r="BK148" i="2"/>
  <c r="BK143" i="2"/>
  <c r="BK141" i="2"/>
  <c r="BK134" i="2"/>
  <c r="AS95" i="1"/>
  <c r="J145" i="6"/>
  <c r="BK143" i="6"/>
  <c r="J142" i="6"/>
  <c r="J141" i="6"/>
  <c r="BK138" i="6"/>
  <c r="J136" i="6"/>
  <c r="BK131" i="6"/>
  <c r="BK128" i="6"/>
  <c r="BK127" i="6"/>
  <c r="BK125" i="6"/>
  <c r="J131" i="5"/>
  <c r="BK130" i="5"/>
  <c r="J128" i="5"/>
  <c r="J167" i="4"/>
  <c r="BK166" i="4"/>
  <c r="BK164" i="4"/>
  <c r="J163" i="4"/>
  <c r="BK162" i="4"/>
  <c r="BK160" i="4"/>
  <c r="J158" i="4"/>
  <c r="BK157" i="4"/>
  <c r="J156" i="4"/>
  <c r="J151" i="4"/>
  <c r="BK150" i="4"/>
  <c r="BK147" i="4"/>
  <c r="J146" i="4"/>
  <c r="BK145" i="4"/>
  <c r="J144" i="4"/>
  <c r="J142" i="4"/>
  <c r="J140" i="4"/>
  <c r="BK138" i="4"/>
  <c r="J136" i="4"/>
  <c r="BK135" i="4"/>
  <c r="J132" i="4"/>
  <c r="BK130" i="4"/>
  <c r="BK129" i="4"/>
  <c r="BK187" i="3"/>
  <c r="BK183" i="3"/>
  <c r="J181" i="3"/>
  <c r="BK179" i="3"/>
  <c r="BK176" i="3"/>
  <c r="J175" i="3"/>
  <c r="BK174" i="3"/>
  <c r="J173" i="3"/>
  <c r="J171" i="3"/>
  <c r="BK167" i="3"/>
  <c r="BK165" i="3"/>
  <c r="J161" i="3"/>
  <c r="BK159" i="3"/>
  <c r="J158" i="3"/>
  <c r="J153" i="3"/>
  <c r="J151" i="3"/>
  <c r="BK148" i="3"/>
  <c r="J146" i="3"/>
  <c r="BK141" i="3"/>
  <c r="J138" i="3"/>
  <c r="BK135" i="3"/>
  <c r="J134" i="3"/>
  <c r="BK133" i="3"/>
  <c r="J131" i="3"/>
  <c r="BK127" i="3"/>
  <c r="J155" i="2"/>
  <c r="J149" i="2"/>
  <c r="J145" i="2"/>
  <c r="J143" i="2"/>
  <c r="BK140" i="2"/>
  <c r="J139" i="2"/>
  <c r="J138" i="2"/>
  <c r="J137" i="2"/>
  <c r="J134" i="2"/>
  <c r="J133" i="2"/>
  <c r="J132" i="2"/>
  <c r="J131" i="2"/>
  <c r="T129" i="2" l="1"/>
  <c r="T128" i="2"/>
  <c r="P147" i="2"/>
  <c r="BK150" i="2"/>
  <c r="J150" i="2"/>
  <c r="J105" i="2"/>
  <c r="R126" i="3"/>
  <c r="P172" i="3"/>
  <c r="R185" i="3"/>
  <c r="P127" i="4"/>
  <c r="P139" i="4"/>
  <c r="P152" i="4"/>
  <c r="R159" i="4"/>
  <c r="T125" i="5"/>
  <c r="T124" i="5" s="1"/>
  <c r="T123" i="5" s="1"/>
  <c r="T129" i="5"/>
  <c r="P129" i="2"/>
  <c r="P128" i="2" s="1"/>
  <c r="R147" i="2"/>
  <c r="T147" i="2"/>
  <c r="T150" i="2"/>
  <c r="T126" i="3"/>
  <c r="T125" i="3" s="1"/>
  <c r="T172" i="3"/>
  <c r="P185" i="3"/>
  <c r="R127" i="4"/>
  <c r="T139" i="4"/>
  <c r="R152" i="4"/>
  <c r="T159" i="4"/>
  <c r="P125" i="5"/>
  <c r="P129" i="5"/>
  <c r="BK129" i="2"/>
  <c r="J129" i="2"/>
  <c r="J100" i="2" s="1"/>
  <c r="BK147" i="2"/>
  <c r="J147" i="2"/>
  <c r="J104" i="2"/>
  <c r="P150" i="2"/>
  <c r="BK126" i="3"/>
  <c r="J126" i="3"/>
  <c r="J100" i="3"/>
  <c r="R172" i="3"/>
  <c r="T185" i="3"/>
  <c r="BK127" i="4"/>
  <c r="J127" i="4"/>
  <c r="J100" i="4" s="1"/>
  <c r="BK139" i="4"/>
  <c r="J139" i="4"/>
  <c r="J101" i="4"/>
  <c r="BK152" i="4"/>
  <c r="J152" i="4" s="1"/>
  <c r="J102" i="4" s="1"/>
  <c r="BK159" i="4"/>
  <c r="J159" i="4" s="1"/>
  <c r="J103" i="4" s="1"/>
  <c r="BK125" i="5"/>
  <c r="BK129" i="5"/>
  <c r="J129" i="5" s="1"/>
  <c r="J101" i="5" s="1"/>
  <c r="R129" i="2"/>
  <c r="R128" i="2"/>
  <c r="R150" i="2"/>
  <c r="P126" i="3"/>
  <c r="P125" i="3"/>
  <c r="P124" i="3"/>
  <c r="AU97" i="1" s="1"/>
  <c r="BK172" i="3"/>
  <c r="J172" i="3"/>
  <c r="J101" i="3"/>
  <c r="BK185" i="3"/>
  <c r="J185" i="3" s="1"/>
  <c r="J102" i="3" s="1"/>
  <c r="T127" i="4"/>
  <c r="R139" i="4"/>
  <c r="T152" i="4"/>
  <c r="P159" i="4"/>
  <c r="R125" i="5"/>
  <c r="R124" i="5" s="1"/>
  <c r="R123" i="5" s="1"/>
  <c r="R129" i="5"/>
  <c r="BK124" i="6"/>
  <c r="J124" i="6" s="1"/>
  <c r="J100" i="6" s="1"/>
  <c r="P124" i="6"/>
  <c r="P123" i="6"/>
  <c r="P122" i="6" s="1"/>
  <c r="AU100" i="1" s="1"/>
  <c r="R124" i="6"/>
  <c r="R123" i="6"/>
  <c r="R122" i="6" s="1"/>
  <c r="T124" i="6"/>
  <c r="T123" i="6"/>
  <c r="T122" i="6"/>
  <c r="E85" i="2"/>
  <c r="J91" i="2"/>
  <c r="BF130" i="2"/>
  <c r="BF132" i="2"/>
  <c r="BF133" i="2"/>
  <c r="BF141" i="2"/>
  <c r="BF143" i="2"/>
  <c r="BF148" i="2"/>
  <c r="BF152" i="2"/>
  <c r="BF154" i="2"/>
  <c r="J93" i="3"/>
  <c r="J121" i="3"/>
  <c r="BF127" i="3"/>
  <c r="BF130" i="3"/>
  <c r="BF133" i="3"/>
  <c r="BF134" i="3"/>
  <c r="BF140" i="3"/>
  <c r="BF143" i="3"/>
  <c r="BF146" i="3"/>
  <c r="BF150" i="3"/>
  <c r="BF155" i="3"/>
  <c r="BF157" i="3"/>
  <c r="BF158" i="3"/>
  <c r="BF160" i="3"/>
  <c r="BF170" i="3"/>
  <c r="BF175" i="3"/>
  <c r="BF177" i="3"/>
  <c r="BF181" i="3"/>
  <c r="J93" i="4"/>
  <c r="J94" i="4"/>
  <c r="J119" i="4"/>
  <c r="BF132" i="4"/>
  <c r="BF135" i="4"/>
  <c r="BF138" i="4"/>
  <c r="BF145" i="4"/>
  <c r="BF146" i="4"/>
  <c r="BF150" i="4"/>
  <c r="BF155" i="4"/>
  <c r="BF162" i="4"/>
  <c r="BF163" i="4"/>
  <c r="BF165" i="4"/>
  <c r="BF166" i="4"/>
  <c r="F94" i="5"/>
  <c r="E111" i="5"/>
  <c r="J117" i="5"/>
  <c r="J119" i="5"/>
  <c r="BF128" i="5"/>
  <c r="BF130" i="5"/>
  <c r="F93" i="6"/>
  <c r="E110" i="6"/>
  <c r="J116" i="6"/>
  <c r="J118" i="6"/>
  <c r="BF126" i="6"/>
  <c r="BF135" i="6"/>
  <c r="BF136" i="6"/>
  <c r="BF139" i="6"/>
  <c r="F124" i="2"/>
  <c r="BF155" i="2"/>
  <c r="BK142" i="2"/>
  <c r="J142" i="2"/>
  <c r="J101" i="2" s="1"/>
  <c r="BK144" i="2"/>
  <c r="J144" i="2"/>
  <c r="J102" i="2"/>
  <c r="F93" i="3"/>
  <c r="E112" i="3"/>
  <c r="F121" i="3"/>
  <c r="BF128" i="3"/>
  <c r="BF135" i="3"/>
  <c r="BF136" i="3"/>
  <c r="BF139" i="3"/>
  <c r="BF142" i="3"/>
  <c r="BF144" i="3"/>
  <c r="BF147" i="3"/>
  <c r="BF149" i="3"/>
  <c r="BF151" i="3"/>
  <c r="BF154" i="3"/>
  <c r="BF161" i="3"/>
  <c r="BF162" i="3"/>
  <c r="BF164" i="3"/>
  <c r="BF165" i="3"/>
  <c r="BF167" i="3"/>
  <c r="BF169" i="3"/>
  <c r="BF173" i="3"/>
  <c r="BF174" i="3"/>
  <c r="BF176" i="3"/>
  <c r="BF178" i="3"/>
  <c r="BF179" i="3"/>
  <c r="BF182" i="3"/>
  <c r="BF183" i="3"/>
  <c r="BF188" i="3"/>
  <c r="E113" i="4"/>
  <c r="F121" i="4"/>
  <c r="BF128" i="4"/>
  <c r="BF131" i="4"/>
  <c r="BF134" i="4"/>
  <c r="BF137" i="4"/>
  <c r="BF140" i="4"/>
  <c r="BF141" i="4"/>
  <c r="BF143" i="4"/>
  <c r="BF144" i="4"/>
  <c r="BF149" i="4"/>
  <c r="BF151" i="4"/>
  <c r="BF154" i="4"/>
  <c r="BF156" i="4"/>
  <c r="BF157" i="4"/>
  <c r="BF164" i="4"/>
  <c r="BF127" i="5"/>
  <c r="J94" i="6"/>
  <c r="BF125" i="6"/>
  <c r="BF129" i="6"/>
  <c r="BF132" i="6"/>
  <c r="BF138" i="6"/>
  <c r="BF142" i="6"/>
  <c r="BF144" i="6"/>
  <c r="BF131" i="2"/>
  <c r="BF137" i="2"/>
  <c r="BF138" i="2"/>
  <c r="BF140" i="2"/>
  <c r="BF149" i="2"/>
  <c r="J91" i="3"/>
  <c r="BF129" i="3"/>
  <c r="BF137" i="3"/>
  <c r="BF138" i="3"/>
  <c r="BF141" i="3"/>
  <c r="BF145" i="3"/>
  <c r="BF148" i="3"/>
  <c r="BF159" i="3"/>
  <c r="BF168" i="3"/>
  <c r="BF171" i="3"/>
  <c r="BF184" i="3"/>
  <c r="BF186" i="3"/>
  <c r="F94" i="4"/>
  <c r="BF130" i="4"/>
  <c r="BF136" i="4"/>
  <c r="BF142" i="4"/>
  <c r="BF153" i="4"/>
  <c r="BF160" i="4"/>
  <c r="F93" i="5"/>
  <c r="J94" i="5"/>
  <c r="BF126" i="5"/>
  <c r="BF131" i="5"/>
  <c r="F94" i="6"/>
  <c r="BF130" i="6"/>
  <c r="BF131" i="6"/>
  <c r="BF134" i="6"/>
  <c r="BF140" i="6"/>
  <c r="BF146" i="6"/>
  <c r="BF134" i="2"/>
  <c r="BF135" i="2"/>
  <c r="BF136" i="2"/>
  <c r="BF139" i="2"/>
  <c r="BF145" i="2"/>
  <c r="BF151" i="2"/>
  <c r="BF153" i="2"/>
  <c r="BF131" i="3"/>
  <c r="BF132" i="3"/>
  <c r="BF152" i="3"/>
  <c r="BF153" i="3"/>
  <c r="BF156" i="3"/>
  <c r="BF163" i="3"/>
  <c r="BF166" i="3"/>
  <c r="BF180" i="3"/>
  <c r="BF187" i="3"/>
  <c r="BF129" i="4"/>
  <c r="BF133" i="4"/>
  <c r="BF147" i="4"/>
  <c r="BF148" i="4"/>
  <c r="BF158" i="4"/>
  <c r="BF161" i="4"/>
  <c r="BF167" i="4"/>
  <c r="BF127" i="6"/>
  <c r="BF128" i="6"/>
  <c r="BF133" i="6"/>
  <c r="BF137" i="6"/>
  <c r="BF141" i="6"/>
  <c r="BF143" i="6"/>
  <c r="BF145" i="6"/>
  <c r="BF147" i="6"/>
  <c r="BF148" i="6"/>
  <c r="BF149" i="6"/>
  <c r="BF150" i="6"/>
  <c r="BF151" i="6"/>
  <c r="BF152" i="6"/>
  <c r="J35" i="2"/>
  <c r="AV96" i="1" s="1"/>
  <c r="F35" i="3"/>
  <c r="AZ97" i="1"/>
  <c r="J35" i="5"/>
  <c r="AV99" i="1" s="1"/>
  <c r="F38" i="3"/>
  <c r="BC97" i="1"/>
  <c r="F37" i="6"/>
  <c r="BB100" i="1" s="1"/>
  <c r="AS94" i="1"/>
  <c r="F37" i="2"/>
  <c r="BB96" i="1" s="1"/>
  <c r="F39" i="4"/>
  <c r="BD98" i="1"/>
  <c r="F37" i="3"/>
  <c r="BB97" i="1" s="1"/>
  <c r="F35" i="2"/>
  <c r="AZ96" i="1"/>
  <c r="F39" i="3"/>
  <c r="BD97" i="1" s="1"/>
  <c r="F39" i="6"/>
  <c r="BD100" i="1"/>
  <c r="J35" i="4"/>
  <c r="AV98" i="1" s="1"/>
  <c r="F39" i="2"/>
  <c r="BD96" i="1"/>
  <c r="F35" i="4"/>
  <c r="AZ98" i="1" s="1"/>
  <c r="F38" i="5"/>
  <c r="BC99" i="1"/>
  <c r="J35" i="3"/>
  <c r="AV97" i="1" s="1"/>
  <c r="F38" i="2"/>
  <c r="BC96" i="1"/>
  <c r="F37" i="4"/>
  <c r="BB98" i="1" s="1"/>
  <c r="F35" i="5"/>
  <c r="AZ99" i="1"/>
  <c r="F35" i="6"/>
  <c r="AZ100" i="1" s="1"/>
  <c r="F38" i="4"/>
  <c r="BC98" i="1"/>
  <c r="F39" i="5"/>
  <c r="BD99" i="1" s="1"/>
  <c r="F38" i="6"/>
  <c r="BC100" i="1"/>
  <c r="F37" i="5"/>
  <c r="BB99" i="1" s="1"/>
  <c r="J35" i="6"/>
  <c r="AV100" i="1"/>
  <c r="T126" i="4" l="1"/>
  <c r="T125" i="4"/>
  <c r="P124" i="5"/>
  <c r="P123" i="5" s="1"/>
  <c r="AU99" i="1" s="1"/>
  <c r="R126" i="4"/>
  <c r="R125" i="4"/>
  <c r="R146" i="2"/>
  <c r="R125" i="3"/>
  <c r="R124" i="3"/>
  <c r="BK124" i="5"/>
  <c r="BK123" i="5" s="1"/>
  <c r="J123" i="5" s="1"/>
  <c r="J98" i="5" s="1"/>
  <c r="R127" i="2"/>
  <c r="T124" i="3"/>
  <c r="T146" i="2"/>
  <c r="T127" i="2"/>
  <c r="P126" i="4"/>
  <c r="P125" i="4" s="1"/>
  <c r="AU98" i="1" s="1"/>
  <c r="P146" i="2"/>
  <c r="P127" i="2" s="1"/>
  <c r="AU96" i="1" s="1"/>
  <c r="BK128" i="2"/>
  <c r="J128" i="2"/>
  <c r="J99" i="2" s="1"/>
  <c r="BK146" i="2"/>
  <c r="J146" i="2"/>
  <c r="J103" i="2"/>
  <c r="J125" i="5"/>
  <c r="J100" i="5" s="1"/>
  <c r="BK125" i="3"/>
  <c r="J125" i="3"/>
  <c r="J99" i="3" s="1"/>
  <c r="BK126" i="4"/>
  <c r="J126" i="4"/>
  <c r="J99" i="4"/>
  <c r="BK123" i="6"/>
  <c r="J123" i="6" s="1"/>
  <c r="J99" i="6" s="1"/>
  <c r="J36" i="3"/>
  <c r="AW97" i="1" s="1"/>
  <c r="AT97" i="1" s="1"/>
  <c r="BD95" i="1"/>
  <c r="BD94" i="1"/>
  <c r="W33" i="1" s="1"/>
  <c r="J36" i="6"/>
  <c r="AW100" i="1" s="1"/>
  <c r="AT100" i="1" s="1"/>
  <c r="AZ95" i="1"/>
  <c r="AZ94" i="1"/>
  <c r="AV94" i="1" s="1"/>
  <c r="AK29" i="1" s="1"/>
  <c r="BB95" i="1"/>
  <c r="AX95" i="1"/>
  <c r="J36" i="4"/>
  <c r="AW98" i="1"/>
  <c r="AT98" i="1" s="1"/>
  <c r="BC95" i="1"/>
  <c r="BC94" i="1" s="1"/>
  <c r="W32" i="1" s="1"/>
  <c r="F36" i="2"/>
  <c r="BA96" i="1"/>
  <c r="F36" i="4"/>
  <c r="BA98" i="1"/>
  <c r="F36" i="6"/>
  <c r="BA100" i="1"/>
  <c r="J36" i="5"/>
  <c r="AW99" i="1"/>
  <c r="AT99" i="1" s="1"/>
  <c r="J36" i="2"/>
  <c r="AW96" i="1" s="1"/>
  <c r="AT96" i="1" s="1"/>
  <c r="F36" i="5"/>
  <c r="BA99" i="1"/>
  <c r="F36" i="3"/>
  <c r="BA97" i="1"/>
  <c r="J124" i="5" l="1"/>
  <c r="J99" i="5"/>
  <c r="BK125" i="4"/>
  <c r="J125" i="4" s="1"/>
  <c r="J98" i="4" s="1"/>
  <c r="BK124" i="3"/>
  <c r="J124" i="3"/>
  <c r="J98" i="3" s="1"/>
  <c r="BK122" i="6"/>
  <c r="J122" i="6"/>
  <c r="J98" i="6"/>
  <c r="BK127" i="2"/>
  <c r="J127" i="2"/>
  <c r="J98" i="2"/>
  <c r="BA95" i="1"/>
  <c r="AW95" i="1" s="1"/>
  <c r="J32" i="5"/>
  <c r="AG99" i="1"/>
  <c r="AN99" i="1"/>
  <c r="AY94" i="1"/>
  <c r="W29" i="1"/>
  <c r="AU95" i="1"/>
  <c r="AU94" i="1"/>
  <c r="BB94" i="1"/>
  <c r="W31" i="1"/>
  <c r="AY95" i="1"/>
  <c r="AV95" i="1"/>
  <c r="J41" i="5" l="1"/>
  <c r="AX94" i="1"/>
  <c r="J32" i="3"/>
  <c r="AG97" i="1" s="1"/>
  <c r="AN97" i="1" s="1"/>
  <c r="BA94" i="1"/>
  <c r="AW94" i="1" s="1"/>
  <c r="AK30" i="1" s="1"/>
  <c r="J32" i="2"/>
  <c r="AG96" i="1"/>
  <c r="AN96" i="1" s="1"/>
  <c r="J32" i="6"/>
  <c r="AG100" i="1"/>
  <c r="AN100" i="1"/>
  <c r="AT95" i="1"/>
  <c r="J32" i="4"/>
  <c r="AG98" i="1"/>
  <c r="AN98" i="1"/>
  <c r="J41" i="6" l="1"/>
  <c r="J41" i="2"/>
  <c r="J41" i="3"/>
  <c r="J41" i="4"/>
  <c r="AG95" i="1"/>
  <c r="AG94" i="1" s="1"/>
  <c r="W30" i="1"/>
  <c r="AT94" i="1"/>
  <c r="AN95" i="1" l="1"/>
  <c r="AN94" i="1"/>
  <c r="AK26" i="1"/>
  <c r="AK35" i="1" s="1"/>
</calcChain>
</file>

<file path=xl/sharedStrings.xml><?xml version="1.0" encoding="utf-8"?>
<sst xmlns="http://schemas.openxmlformats.org/spreadsheetml/2006/main" count="2988" uniqueCount="670">
  <si>
    <t>Export Komplet</t>
  </si>
  <si>
    <t/>
  </si>
  <si>
    <t>2.0</t>
  </si>
  <si>
    <t>ZAMOK</t>
  </si>
  <si>
    <t>False</t>
  </si>
  <si>
    <t>{b16bc0c3-3006-48ce-a175-9a8075d92b90}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</si>
  <si>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</si>
  <si>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</si>
  <si>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</si>
  <si>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</si>
  <si>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</si>
  <si>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</si>
  <si>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</si>
  <si>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B016-1-FINAL12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</si>
  <si>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</si>
  <si>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</si>
  <si>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interiéru KD Stará Ľubovňa</t>
  </si>
  <si>
    <t>JKSO:</t>
  </si>
  <si>
    <t>KS:</t>
  </si>
  <si>
    <t>Miesto:</t>
  </si>
  <si>
    <t>Stará Ľubovňa</t>
  </si>
  <si>
    <t>Dátum:</t>
  </si>
  <si>
    <t>28. 2. 2020</t>
  </si>
  <si>
    <t>Objednávateľ:</t>
  </si>
  <si>
    <t>IČO:</t>
  </si>
  <si>
    <t>Mesto Stará Ľubovňa</t>
  </si>
  <si>
    <t>IČ DPH:</t>
  </si>
  <si>
    <t>Zhotoviteľ:</t>
  </si>
  <si>
    <t>Vyplň údaj</t>
  </si>
  <si>
    <t>Projektant:</t>
  </si>
  <si>
    <t>Ing. Vladislav Slosarčik</t>
  </si>
  <si>
    <t>True</t>
  </si>
  <si>
    <t>Spracovateľ:</t>
  </si>
  <si>
    <t>Ing. Slosarčik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</si>
  <si>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</si>
  <si>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</si>
  <si>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</si>
  <si>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</si>
  <si>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</si>
  <si>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</si>
  <si>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</si>
  <si>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</si>
  <si>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</si>
  <si>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</si>
  <si>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</si>
  <si>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</si>
  <si>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</si>
  <si>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</si>
  <si>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</si>
  <si>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</si>
  <si>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</si>
  <si>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</si>
  <si>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</si>
  <si>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</si>
  <si>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</si>
  <si>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</si>
  <si>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</si>
  <si>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</si>
  <si>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</si>
  <si>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</si>
  <si>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</si>
  <si>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</si>
  <si>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</si>
  <si>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</si>
  <si>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</si>
  <si>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</si>
  <si>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</si>
  <si>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</si>
  <si>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</si>
  <si>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</si>
  <si>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</si>
  <si>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</si>
  <si>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</si>
  <si>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</si>
  <si>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</si>
  <si>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</si>
  <si>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</si>
  <si>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</si>
  <si>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</si>
  <si>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17</t>
  </si>
  <si>
    <t>SPOLOČENSKÁ SÁLA</t>
  </si>
  <si>
    <t>STA</t>
  </si>
  <si>
    <t>1</t>
  </si>
  <si>
    <t>{8aabc6a3-f8d7-439b-a382-abd783a62097}</t>
  </si>
  <si>
    <t>/</t>
  </si>
  <si>
    <t>02</t>
  </si>
  <si>
    <t>Stavebné úpravy</t>
  </si>
  <si>
    <t>Časť</t>
  </si>
  <si>
    <t>2</t>
  </si>
  <si>
    <t>{e7f2ba0a-0d64-497b-b0c8-33c5161a3e5a}</t>
  </si>
  <si>
    <t>03</t>
  </si>
  <si>
    <t>Elektroinštalácia</t>
  </si>
  <si>
    <t>{87a7de82-290c-4f22-af17-dd34827bd695}</t>
  </si>
  <si>
    <t>04</t>
  </si>
  <si>
    <t>Slaboprúd</t>
  </si>
  <si>
    <t>{5cfaa89a-6b7d-4119-95f5-f42caf99d7fe}</t>
  </si>
  <si>
    <t>05</t>
  </si>
  <si>
    <t>Žalúzie a fólie</t>
  </si>
  <si>
    <t>{3d63abc8-4261-459a-946b-36042c1a3b52}</t>
  </si>
  <si>
    <t>07</t>
  </si>
  <si>
    <t>Barová linka</t>
  </si>
  <si>
    <t>{59736409-b32b-4d44-8a7e-0776e244b876}</t>
  </si>
  <si>
    <t>KRYCÍ LIST ROZPOČTU</t>
  </si>
  <si>
    <t>Objekt:</t>
  </si>
  <si>
    <t>17 - SPOLOČENSKÁ SÁLA</t>
  </si>
  <si>
    <t>Časť:</t>
  </si>
  <si>
    <t>02 - Stavebné úpravy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</si>
  <si>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</si>
  <si>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</si>
  <si>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</si>
  <si>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</si>
  <si>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</si>
  <si>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</si>
  <si>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</si>
  <si>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</si>
  <si>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</si>
  <si>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</si>
  <si>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773 - Podlahy z liateho teraca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</si>
  <si>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</si>
  <si>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</si>
  <si>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</si>
  <si>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</si>
  <si>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</si>
  <si>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</si>
  <si>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</si>
  <si>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</si>
  <si>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</si>
  <si>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</si>
  <si>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</si>
  <si>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</si>
  <si>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</si>
  <si>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</si>
  <si>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</si>
  <si>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</si>
  <si>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</si>
  <si>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</si>
  <si>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</si>
  <si>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</t>
  </si>
  <si>
    <t>Zakrývanie výplní vnútorných okenných otvorov, predmetov a konštrukcií</t>
  </si>
  <si>
    <t>m2</t>
  </si>
  <si>
    <t>4</t>
  </si>
  <si>
    <t>-154196567</t>
  </si>
  <si>
    <t>611421431</t>
  </si>
  <si>
    <t>Oprava vnútorných vápenných omietok stropov železobetónových rovných tvárnicových a klenieb, opravovaná plocha nad 30 do 50 % štukových</t>
  </si>
  <si>
    <t>850832399</t>
  </si>
  <si>
    <t>3</t>
  </si>
  <si>
    <t>611422431</t>
  </si>
  <si>
    <t>Oprava vnútorných vápenných omietok stropov železobetónových rebrových, opravovaná plocha nad 30 do 50 %, štuková</t>
  </si>
  <si>
    <t>-705866627</t>
  </si>
  <si>
    <t>611461113</t>
  </si>
  <si>
    <t>Príprava vnútorného podkladu stropov BAUMIT, penetračný náter Baumit BetonPrimer</t>
  </si>
  <si>
    <t>573385480</t>
  </si>
  <si>
    <t>5</t>
  </si>
  <si>
    <t>611461135</t>
  </si>
  <si>
    <t>Vnútorná omietka stropov BAUMIT, vápennocementová, strojné miešanie, ručné nanášanie, Jadrová omietka (GrobPutz), hr. 8 mm</t>
  </si>
  <si>
    <t>1511117834</t>
  </si>
  <si>
    <t>611461184</t>
  </si>
  <si>
    <t>Vnútorná omietka stropov štuková BAUMIT, strojné miešanie, ručné nanášanie, VivaRenova, hr. 3 mm</t>
  </si>
  <si>
    <t>-265926651</t>
  </si>
  <si>
    <t>7</t>
  </si>
  <si>
    <t>612421431</t>
  </si>
  <si>
    <t>Oprava vnútorných vápenných omietok stien, v množstve opravenej plochy nad 30 do 50 % štukových</t>
  </si>
  <si>
    <t>252321284</t>
  </si>
  <si>
    <t>8</t>
  </si>
  <si>
    <t>612422491</t>
  </si>
  <si>
    <t>Príplatok za každých ďalších 10 mm hrúbky opravy vnútorných vápenných omietok stien opravenej plochy nad 30 do 50 %</t>
  </si>
  <si>
    <t>1618948003</t>
  </si>
  <si>
    <t>9</t>
  </si>
  <si>
    <t>612465113</t>
  </si>
  <si>
    <t>Príprava vnútorného podkladu stien BAUMIT, penetračný náter Baumit BetonPrimer</t>
  </si>
  <si>
    <t>-1927212394</t>
  </si>
  <si>
    <t>10</t>
  </si>
  <si>
    <t>612465135</t>
  </si>
  <si>
    <t xml:space="preserve">Vnútorná omietka stien BAUMIT, vápennocementová, strojné miešanie, ručné nanášanie, Jadrová omietka (GrobPutz 4), hr. 10 mm </t>
  </si>
  <si>
    <t>1994490200</t>
  </si>
  <si>
    <t>11</t>
  </si>
  <si>
    <t>612465184</t>
  </si>
  <si>
    <t>Vnútorná omietka stien štuková BAUMIT, strojné miešanie, ručné nanášanie, VivaRenova, hr. 3 mm</t>
  </si>
  <si>
    <t>1398174030</t>
  </si>
  <si>
    <t>12</t>
  </si>
  <si>
    <t>612481119</t>
  </si>
  <si>
    <t>Potiahnutie vnútorných stien sklotextílnou mriežkou s celoplošným prilepením</t>
  </si>
  <si>
    <t>930281377</t>
  </si>
  <si>
    <t>Ostatné konštrukcie a práce-búranie</t>
  </si>
  <si>
    <t>13</t>
  </si>
  <si>
    <t>965042121</t>
  </si>
  <si>
    <t>Búranie podkladov pod dlažby, liatych dlažieb a mazanín,betón alebo liaty asfalt hr.do 100 mm, plochy do 1 m2 -2,20000t</t>
  </si>
  <si>
    <t>m3</t>
  </si>
  <si>
    <t>609347349</t>
  </si>
  <si>
    <t>99</t>
  </si>
  <si>
    <t>Presun hmôt HSV</t>
  </si>
  <si>
    <t>14</t>
  </si>
  <si>
    <t>998011001</t>
  </si>
  <si>
    <t>Presun hmôt pre budovy  (801, 803, 812), zvislá konštr. z tehál, tvárnic, z kovu výšky do 6 m</t>
  </si>
  <si>
    <t>t</t>
  </si>
  <si>
    <t>721737084</t>
  </si>
  <si>
    <t>PSV</t>
  </si>
  <si>
    <t>Práce a dodávky PSV</t>
  </si>
  <si>
    <t>773</t>
  </si>
  <si>
    <t>Podlahy z liateho teraca</t>
  </si>
  <si>
    <t>15</t>
  </si>
  <si>
    <t>773521360</t>
  </si>
  <si>
    <t>Podlahy z farebného terazza - jednoduché hr. 30 mm</t>
  </si>
  <si>
    <t>16</t>
  </si>
  <si>
    <t>1605628819</t>
  </si>
  <si>
    <t>998773101</t>
  </si>
  <si>
    <t>Presun hmôt pre podlahy terazzové v objektoch výšky do 6 m</t>
  </si>
  <si>
    <t>1552350511</t>
  </si>
  <si>
    <t>784</t>
  </si>
  <si>
    <t>Maľby</t>
  </si>
  <si>
    <t>784402801</t>
  </si>
  <si>
    <t>Odstránenie malieb oškrabaním, výšky do 3,80 m</t>
  </si>
  <si>
    <t>2037012350</t>
  </si>
  <si>
    <t>18</t>
  </si>
  <si>
    <t>784410010</t>
  </si>
  <si>
    <t>Oblepenie vypínačov, zásuviek páskou výšky do 3,80 m</t>
  </si>
  <si>
    <t>ks</t>
  </si>
  <si>
    <t>2029327634</t>
  </si>
  <si>
    <t>19</t>
  </si>
  <si>
    <t>784411301</t>
  </si>
  <si>
    <t xml:space="preserve">Pačokovanie vápenným mliekom jednonásobné jemnozrnných podkladov výšky do 3,80 m   </t>
  </si>
  <si>
    <t>-522164532</t>
  </si>
  <si>
    <t>784418011</t>
  </si>
  <si>
    <t xml:space="preserve">Zakrývanie otvorov, podláh a zariadení fóliou v miestnostiach alebo na schodisku   </t>
  </si>
  <si>
    <t>314788484</t>
  </si>
  <si>
    <t>21</t>
  </si>
  <si>
    <t>784452251</t>
  </si>
  <si>
    <t xml:space="preserve">Maľby z maliarskych zmesí Weber - Terranova, umývateľný interiérový náter (IKS) na jemnozrnný podklad výšky do 3,80 m  </t>
  </si>
  <si>
    <t>-1632583334</t>
  </si>
  <si>
    <t>03 - Elektroinštalácia</t>
  </si>
  <si>
    <t xml:space="preserve"> </t>
  </si>
  <si>
    <t>M - Práce a dodávky M</t>
  </si>
  <si>
    <t xml:space="preserve">    21-M - Elektromontáže</t>
  </si>
  <si>
    <t xml:space="preserve">    21-M-1.1 - Rozvádzač PR-109 </t>
  </si>
  <si>
    <t>HZS - Hodinové zúčtovacie sadzby</t>
  </si>
  <si>
    <t>M</t>
  </si>
  <si>
    <t>Práce a dodávky M</t>
  </si>
  <si>
    <t>21-M</t>
  </si>
  <si>
    <t>Elektromontáže</t>
  </si>
  <si>
    <t>210010002</t>
  </si>
  <si>
    <t>Rúrka ohybná elektroinštalačná typ 23-16, uložená pod omietkou</t>
  </si>
  <si>
    <t>m</t>
  </si>
  <si>
    <t>64</t>
  </si>
  <si>
    <t>345710007700</t>
  </si>
  <si>
    <t>Rúrka ohybná vlnitá PVC-U, FX DN 16</t>
  </si>
  <si>
    <t>256</t>
  </si>
  <si>
    <t>210010004</t>
  </si>
  <si>
    <t>Rúrka ohybná elektroinštalačná typ 23-32, uložená pod omietkou</t>
  </si>
  <si>
    <t>345710005470</t>
  </si>
  <si>
    <t>Rúrka ohybná s nízkou mechanickou odolnosťou z PE oranžová 2332/LPE-1 A50D, D 32 mm, KOPOS</t>
  </si>
  <si>
    <t>210010311</t>
  </si>
  <si>
    <t>Krabica odbočná s viečkom, bez zapojenia (1902, KO 68) kruhová</t>
  </si>
  <si>
    <t>3450915500</t>
  </si>
  <si>
    <t>Krabica univerzálna  typ: KU násobná</t>
  </si>
  <si>
    <t>3450915500.001</t>
  </si>
  <si>
    <t>Kryt (vičko) KO68</t>
  </si>
  <si>
    <t>210010314</t>
  </si>
  <si>
    <t>Krabica (KT 250) odbočná s viečkom, bez zapojenia</t>
  </si>
  <si>
    <t>345410012800</t>
  </si>
  <si>
    <t>Krabica rozvodná PVC s viečkom KT 250 šxvxh 255x205x68 mm, KOPOS</t>
  </si>
  <si>
    <t>210010321</t>
  </si>
  <si>
    <t>Krabica odbočná s viečkom, svorkovnicou vrátane zapojenia (1903, KR 68) kruhová</t>
  </si>
  <si>
    <t>3450917500</t>
  </si>
  <si>
    <t>Krabica odbočná KO, vr. sv. WAGO</t>
  </si>
  <si>
    <t>22</t>
  </si>
  <si>
    <t>210100001</t>
  </si>
  <si>
    <t>Ukončenie vodičov v rozvádzač. vrátane zapojenia a vodičovej koncovky do 2.5 mm2</t>
  </si>
  <si>
    <t>24</t>
  </si>
  <si>
    <t>210100002</t>
  </si>
  <si>
    <t>Ukončenie vodičov v rozvádzač. vrátane zapojenia a vodičovej koncovky do 6 mm2</t>
  </si>
  <si>
    <t>26</t>
  </si>
  <si>
    <t>210110043</t>
  </si>
  <si>
    <t>Spínač polozapustený a zapustený vrátane zapojenia sériový prep.stried. - radenie 5 A</t>
  </si>
  <si>
    <t>28</t>
  </si>
  <si>
    <t>345330003300</t>
  </si>
  <si>
    <t>Spínač č.5 230V/10A IP20</t>
  </si>
  <si>
    <t>30</t>
  </si>
  <si>
    <t>210110045</t>
  </si>
  <si>
    <t>Spínač polozapustený a zapustený vrátane zapojenia stried.prep.- radenie 6</t>
  </si>
  <si>
    <t>32</t>
  </si>
  <si>
    <t>3450201540</t>
  </si>
  <si>
    <t>Spínač č.6 230V/10A IP20</t>
  </si>
  <si>
    <t>34</t>
  </si>
  <si>
    <t>210110046</t>
  </si>
  <si>
    <t>Spínač polozapustený a zapustený vrátane zapojenia krížový prep.- radenie 7</t>
  </si>
  <si>
    <t>36</t>
  </si>
  <si>
    <t>3450201630</t>
  </si>
  <si>
    <t>Spínač č. 7 230V/10A IP20</t>
  </si>
  <si>
    <t>38</t>
  </si>
  <si>
    <t>210111011</t>
  </si>
  <si>
    <t>Domová zásuvka polozapustená alebo zapustená vrátane zapojenia 10/16 A 250 V 2P + Z</t>
  </si>
  <si>
    <t>40</t>
  </si>
  <si>
    <t>345510001900</t>
  </si>
  <si>
    <t>Zásuvka ŠTANDARD 4FN 15037 BM jednoduchá, TESLA</t>
  </si>
  <si>
    <t>42</t>
  </si>
  <si>
    <t>345340005200.036</t>
  </si>
  <si>
    <t>Zásuvka  LEGRAND na DIN lištu, 16A, 230V, IP20</t>
  </si>
  <si>
    <t>44</t>
  </si>
  <si>
    <t>23</t>
  </si>
  <si>
    <t>210190001</t>
  </si>
  <si>
    <t>Montáž oceľoplechovej rozvodnice do váhy 20 kg</t>
  </si>
  <si>
    <t>46</t>
  </si>
  <si>
    <t>345410011000.002</t>
  </si>
  <si>
    <t>Škatuľa podlahová LE089611 prístrojová, 18M, sivá, hĺbka 75-105mm, vr. príslušenstva</t>
  </si>
  <si>
    <t>48</t>
  </si>
  <si>
    <t>25</t>
  </si>
  <si>
    <t>210200025/1</t>
  </si>
  <si>
    <t>MNT. svietidiel, vr. napojenia</t>
  </si>
  <si>
    <t>50</t>
  </si>
  <si>
    <t>3480010010/91</t>
  </si>
  <si>
    <t>H - typ sv. stropné - LED 30W, 3000 lm, Extrémní širokozářič &gt;80°, IP20 _ podľa výberu užívateľa</t>
  </si>
  <si>
    <t>52</t>
  </si>
  <si>
    <t>27</t>
  </si>
  <si>
    <t>3480010010/92</t>
  </si>
  <si>
    <t>I - typ sv. pod kuch. linku s vypínačom, tr. II, IP21 _ podľa výberu užívateľa</t>
  </si>
  <si>
    <t>54</t>
  </si>
  <si>
    <t>210220040</t>
  </si>
  <si>
    <t>Svorka na potrubie "BERNARD" vrátane pásika Cu</t>
  </si>
  <si>
    <t>56</t>
  </si>
  <si>
    <t>29</t>
  </si>
  <si>
    <t>3544247905</t>
  </si>
  <si>
    <t>Bernard svorka zemniaca ZSA 16, obj. č. 72;bleskozvodný a uzemňovací materiál</t>
  </si>
  <si>
    <t>58</t>
  </si>
  <si>
    <t>3544247910</t>
  </si>
  <si>
    <t>Páska CU, obj. č. 66;bleskozvodný a uzemňovací materiál, dĺžka 0,5m</t>
  </si>
  <si>
    <t>60</t>
  </si>
  <si>
    <t>31</t>
  </si>
  <si>
    <t>210800107</t>
  </si>
  <si>
    <t>Kábel medený uložený voľne CYKY 450/750 V 3x1,5</t>
  </si>
  <si>
    <t>62</t>
  </si>
  <si>
    <t>3410350864</t>
  </si>
  <si>
    <t>CHKE-R 3x1,5   Nehorľavý kábel bez funkčnosti VDE</t>
  </si>
  <si>
    <t>33</t>
  </si>
  <si>
    <t>210800108</t>
  </si>
  <si>
    <t>Kábel medený uložený voľne CYKY 450/750 V 3x2,5</t>
  </si>
  <si>
    <t>66</t>
  </si>
  <si>
    <t>3410350865</t>
  </si>
  <si>
    <t>CHKE-R 3x2,5   Nehorľavý kábel bez funkčnosti VDE</t>
  </si>
  <si>
    <t>68</t>
  </si>
  <si>
    <t>35</t>
  </si>
  <si>
    <t>210800642</t>
  </si>
  <si>
    <t>Vodič medený uložený v trubke H07V-K (CYA)  450/750 V 4</t>
  </si>
  <si>
    <t>70</t>
  </si>
  <si>
    <t>3410350553</t>
  </si>
  <si>
    <t>H07V-K 4    Flexibilný kábel harmonizovaný</t>
  </si>
  <si>
    <t>72</t>
  </si>
  <si>
    <t>37</t>
  </si>
  <si>
    <t>210800643</t>
  </si>
  <si>
    <t>Vodič medený uložený v rúrke H07V-K (CYA)  450/750 V 6</t>
  </si>
  <si>
    <t>74</t>
  </si>
  <si>
    <t>341310009100</t>
  </si>
  <si>
    <t>Vodič medený flexibilný H07V-K 6 mm2</t>
  </si>
  <si>
    <t>76</t>
  </si>
  <si>
    <t>39</t>
  </si>
  <si>
    <t>211010010</t>
  </si>
  <si>
    <t>Osadenie polyamidovej príchytky do muriva z tvrdého kameňa, jednoduchého betónu a železobetónu HM 8</t>
  </si>
  <si>
    <t>kus</t>
  </si>
  <si>
    <t>78</t>
  </si>
  <si>
    <t>2830403500</t>
  </si>
  <si>
    <t>Hmoždinka klasická   8 mm T8  typ:  T8-PA</t>
  </si>
  <si>
    <t>80</t>
  </si>
  <si>
    <t>41</t>
  </si>
  <si>
    <t>MV</t>
  </si>
  <si>
    <t>Murárske výpomoci</t>
  </si>
  <si>
    <t>%</t>
  </si>
  <si>
    <t>82</t>
  </si>
  <si>
    <t>PM</t>
  </si>
  <si>
    <t>Podružný materiál</t>
  </si>
  <si>
    <t>84</t>
  </si>
  <si>
    <t>43</t>
  </si>
  <si>
    <t>PPV</t>
  </si>
  <si>
    <t>Podiel pridružených výkonov</t>
  </si>
  <si>
    <t>86</t>
  </si>
  <si>
    <t>R1.11</t>
  </si>
  <si>
    <t>Ukončenie 230V (PXXB)</t>
  </si>
  <si>
    <t>88</t>
  </si>
  <si>
    <t>45</t>
  </si>
  <si>
    <t>R1.2</t>
  </si>
  <si>
    <t>Revízia</t>
  </si>
  <si>
    <t>90</t>
  </si>
  <si>
    <t>21-M-1.1</t>
  </si>
  <si>
    <t xml:space="preserve">Rozvádzač PR-109 </t>
  </si>
  <si>
    <t>210190002</t>
  </si>
  <si>
    <t>Montáž oceľolechovej rozvodnice do váhy 50 kg</t>
  </si>
  <si>
    <t>92</t>
  </si>
  <si>
    <t>47</t>
  </si>
  <si>
    <t>M345600225.1</t>
  </si>
  <si>
    <t>Typ. zapustený plastový rozvádzač min. 36 modulový, IP 40/IP20, II.tr., vr. príslušenstva</t>
  </si>
  <si>
    <t>94</t>
  </si>
  <si>
    <t>Spínač 40/3</t>
  </si>
  <si>
    <t>96</t>
  </si>
  <si>
    <t>49</t>
  </si>
  <si>
    <t>3580738700.121</t>
  </si>
  <si>
    <t>SLP-275V/4</t>
  </si>
  <si>
    <t>98</t>
  </si>
  <si>
    <t>3580760010.453</t>
  </si>
  <si>
    <t>LE-02d MID</t>
  </si>
  <si>
    <t>100</t>
  </si>
  <si>
    <t>51</t>
  </si>
  <si>
    <t>3580760010.C</t>
  </si>
  <si>
    <t>Istič  LSN 10B/1</t>
  </si>
  <si>
    <t>102</t>
  </si>
  <si>
    <t>3580760012</t>
  </si>
  <si>
    <t>Istič  LSN 16B/1</t>
  </si>
  <si>
    <t>104</t>
  </si>
  <si>
    <t>53</t>
  </si>
  <si>
    <t>3580760358</t>
  </si>
  <si>
    <t>Prúdový chránič  FI 40-2p/0.03</t>
  </si>
  <si>
    <t>106</t>
  </si>
  <si>
    <t>PD</t>
  </si>
  <si>
    <t>Presun dodávok</t>
  </si>
  <si>
    <t>108</t>
  </si>
  <si>
    <t>55</t>
  </si>
  <si>
    <t>PM1</t>
  </si>
  <si>
    <t>Podružmý materiál</t>
  </si>
  <si>
    <t>110</t>
  </si>
  <si>
    <t>112</t>
  </si>
  <si>
    <t>57</t>
  </si>
  <si>
    <t>PR-109</t>
  </si>
  <si>
    <t>MNT, a úprava jestv. rozvádzača, atesty</t>
  </si>
  <si>
    <t>114</t>
  </si>
  <si>
    <t>HZS</t>
  </si>
  <si>
    <t>Hodinové zúčtovacie sadzby</t>
  </si>
  <si>
    <t>HZS000111</t>
  </si>
  <si>
    <t>Stavebno montážne práce menej náročne, pomocné alebo manupulačné (Tr 1) v rozsahu viac ako 8 hodín - sekacie práce vr. sekania pre SLB</t>
  </si>
  <si>
    <t>hod</t>
  </si>
  <si>
    <t>262144</t>
  </si>
  <si>
    <t>116</t>
  </si>
  <si>
    <t>59</t>
  </si>
  <si>
    <t>HZS000111.1</t>
  </si>
  <si>
    <t>Stavebno montážne práce menej náročne, pomocné alebo manupulačné (Tr 1) v rozsahu viac ako 8 hodín - DMT práce</t>
  </si>
  <si>
    <t>118</t>
  </si>
  <si>
    <t>R1-HZS.1</t>
  </si>
  <si>
    <t>Nešpecifikované práce  - koordinacia s inymi profesiami (požiadavka SLB)</t>
  </si>
  <si>
    <t>120</t>
  </si>
  <si>
    <t>04 - Slaboprúd</t>
  </si>
  <si>
    <t xml:space="preserve">    22-M-1 - RACK VÝBAVA - Montáže oznamovacích a zabezpečovacích zariadení </t>
  </si>
  <si>
    <t xml:space="preserve">    22-M-2 - PODLAHOVÁ KABELÁŽ - Montáže oznamovacích a zabezpečovacích zariadení </t>
  </si>
  <si>
    <t xml:space="preserve">    22-M-3 - VIDEO - Montáže oznamovacích a zabezpečovacích zariadení </t>
  </si>
  <si>
    <t xml:space="preserve">    22-M - AUDIO - Montáže oznamovacích a zabezpečovacích zariadení </t>
  </si>
  <si>
    <t>22-M-1</t>
  </si>
  <si>
    <t xml:space="preserve">RACK VÝBAVA - Montáže oznamovacích a zabezpečovacích zariadení </t>
  </si>
  <si>
    <t>386_400.010</t>
  </si>
  <si>
    <t>konektory XLR na mik. Kabel</t>
  </si>
  <si>
    <t>853861884</t>
  </si>
  <si>
    <t>386_400.011</t>
  </si>
  <si>
    <t>HDMI zasuvka na stenu povrchova IT68786</t>
  </si>
  <si>
    <t>-1347972596</t>
  </si>
  <si>
    <t>386_400.012</t>
  </si>
  <si>
    <t>VGA zasuvka povrchova</t>
  </si>
  <si>
    <t>-791300614</t>
  </si>
  <si>
    <t>386_400.013</t>
  </si>
  <si>
    <t>RCA ZASUVKA</t>
  </si>
  <si>
    <t>-438787717</t>
  </si>
  <si>
    <t>386_400.014</t>
  </si>
  <si>
    <t>ramcek pre zasuvky</t>
  </si>
  <si>
    <t>-1357326222</t>
  </si>
  <si>
    <t>386_400.015</t>
  </si>
  <si>
    <t>rca zlucovac 2 in /1 out</t>
  </si>
  <si>
    <t>2039225885</t>
  </si>
  <si>
    <t>386_400.016</t>
  </si>
  <si>
    <t>vga zlucovac 2-3 in /1 out</t>
  </si>
  <si>
    <t>329547926</t>
  </si>
  <si>
    <t>386_400.017</t>
  </si>
  <si>
    <t>HDMI zlucovac 2in /1 out AT</t>
  </si>
  <si>
    <t>2001953946</t>
  </si>
  <si>
    <t>386_400.018</t>
  </si>
  <si>
    <t>prepojovacia kabelaz 1m VGA , HDMI, RCA</t>
  </si>
  <si>
    <t>1047501019</t>
  </si>
  <si>
    <t>386_400.019</t>
  </si>
  <si>
    <t>DISPATCH10 elke. ovladaci panel zasuviek na projekto, platno aud</t>
  </si>
  <si>
    <t>1104997359</t>
  </si>
  <si>
    <t>386_400.020</t>
  </si>
  <si>
    <t>montáž</t>
  </si>
  <si>
    <t>1699842419</t>
  </si>
  <si>
    <t>22-M-2</t>
  </si>
  <si>
    <t xml:space="preserve">PODLAHOVÁ KABELÁŽ - Montáže oznamovacích a zabezpečovacích zariadení </t>
  </si>
  <si>
    <t>386_400.021</t>
  </si>
  <si>
    <t>naslapovaci zasukovy system audio-video na zem pod stol / HDMI, VGA, RCA ,220V, RJ45 , xlr 2x ZN Mosaic</t>
  </si>
  <si>
    <t>1670077700</t>
  </si>
  <si>
    <t>386_400.022</t>
  </si>
  <si>
    <t>rozvadzaci kanal do dlazby 5 ,5m 50x50</t>
  </si>
  <si>
    <t>926276277</t>
  </si>
  <si>
    <t>386_400.023</t>
  </si>
  <si>
    <t>HDMI kábel 15m</t>
  </si>
  <si>
    <t>74233023</t>
  </si>
  <si>
    <t>386_400.024</t>
  </si>
  <si>
    <t>RCA kábel 15m</t>
  </si>
  <si>
    <t>1176978601</t>
  </si>
  <si>
    <t>386_400.025</t>
  </si>
  <si>
    <t>220V kábel 3x5,5mm 15m bezhalogen</t>
  </si>
  <si>
    <t>154921655</t>
  </si>
  <si>
    <t>386_400.026</t>
  </si>
  <si>
    <t>vga kábel 15m</t>
  </si>
  <si>
    <t>1261781008</t>
  </si>
  <si>
    <t>386_400.027</t>
  </si>
  <si>
    <t>kabel FTP 15m</t>
  </si>
  <si>
    <t>1994134625</t>
  </si>
  <si>
    <t>386_400.028</t>
  </si>
  <si>
    <t>synetricky audio kabel 15m</t>
  </si>
  <si>
    <t>1747960026</t>
  </si>
  <si>
    <t>386_400.029</t>
  </si>
  <si>
    <t>RJ 45 konektor</t>
  </si>
  <si>
    <t>1715593960</t>
  </si>
  <si>
    <t>386_400.030</t>
  </si>
  <si>
    <t>konektor RCA</t>
  </si>
  <si>
    <t>-1645645420</t>
  </si>
  <si>
    <t>386_400.031</t>
  </si>
  <si>
    <t>praca montáž repro frezovanie + nastavenie , zapajanie a konfiguracia</t>
  </si>
  <si>
    <t>1975055512</t>
  </si>
  <si>
    <t>386_400.032</t>
  </si>
  <si>
    <t>dopravne náklady - Kezmarok-St. Ľubovna a späť 2 krat</t>
  </si>
  <si>
    <t>km</t>
  </si>
  <si>
    <t>-470476295</t>
  </si>
  <si>
    <t>22-M-3</t>
  </si>
  <si>
    <t xml:space="preserve">VIDEO - Montáže oznamovacích a zabezpečovacích zariadení </t>
  </si>
  <si>
    <t>386_400.033</t>
  </si>
  <si>
    <t>el. zasuvka na projektor na strop</t>
  </si>
  <si>
    <t>1707340134</t>
  </si>
  <si>
    <t>386_400.034</t>
  </si>
  <si>
    <t>RJ45 cat 6 zasuvky pod omietku</t>
  </si>
  <si>
    <t>1592430425</t>
  </si>
  <si>
    <t>386_400.035</t>
  </si>
  <si>
    <t>el . kabel pre platno, projektor 3x2,5mm</t>
  </si>
  <si>
    <t>881522285</t>
  </si>
  <si>
    <t>386_400.036</t>
  </si>
  <si>
    <t>FTP kábel instalacný pod omietku</t>
  </si>
  <si>
    <t>-352375967</t>
  </si>
  <si>
    <t>386_400.037</t>
  </si>
  <si>
    <t>lista PVC</t>
  </si>
  <si>
    <t>-1595009222</t>
  </si>
  <si>
    <t>386_400.038</t>
  </si>
  <si>
    <t>1674681397</t>
  </si>
  <si>
    <t>22-M</t>
  </si>
  <si>
    <t xml:space="preserve">AUDIO - Montáže oznamovacích a zabezpečovacích zariadení </t>
  </si>
  <si>
    <t>386_400.001</t>
  </si>
  <si>
    <t>rduch zosik 5 vstupov 200W/100V</t>
  </si>
  <si>
    <t>-989638129</t>
  </si>
  <si>
    <t>386_400.002</t>
  </si>
  <si>
    <t>repro stlpove 30W</t>
  </si>
  <si>
    <t>-1076613557</t>
  </si>
  <si>
    <t>386_400.003</t>
  </si>
  <si>
    <t>drziak repro</t>
  </si>
  <si>
    <t>-897159854</t>
  </si>
  <si>
    <t>386_400.004</t>
  </si>
  <si>
    <t>Xlr krabicka na stenu</t>
  </si>
  <si>
    <t>-1140045013</t>
  </si>
  <si>
    <t>386_400.005</t>
  </si>
  <si>
    <t>repro kabeláž 2x1,5mm</t>
  </si>
  <si>
    <t>396924389</t>
  </si>
  <si>
    <t>386_400.007</t>
  </si>
  <si>
    <t>mikrofóny kabel</t>
  </si>
  <si>
    <t>1727021872</t>
  </si>
  <si>
    <t>386_400.008</t>
  </si>
  <si>
    <t>audio kabel</t>
  </si>
  <si>
    <t>-752071814</t>
  </si>
  <si>
    <t>386_400.009</t>
  </si>
  <si>
    <t>montáž a nastavenie</t>
  </si>
  <si>
    <t>-1803214496</t>
  </si>
  <si>
    <t>05 - Žalúzie a fólie</t>
  </si>
  <si>
    <t xml:space="preserve">    767 - Konštrukcie doplnkové kovové</t>
  </si>
  <si>
    <t xml:space="preserve">    787 - Zasklievanie</t>
  </si>
  <si>
    <t>767</t>
  </si>
  <si>
    <t>Konštrukcie doplnkové kovové</t>
  </si>
  <si>
    <t>767661555-91</t>
  </si>
  <si>
    <t xml:space="preserve">Montáž interierových vertikálnych žalúzií </t>
  </si>
  <si>
    <t>bm</t>
  </si>
  <si>
    <t>1521130826</t>
  </si>
  <si>
    <t>553432-PC01</t>
  </si>
  <si>
    <t>Vertikálna žalúzia dľžky 2000 mm</t>
  </si>
  <si>
    <t>-1605114777</t>
  </si>
  <si>
    <t>998767101</t>
  </si>
  <si>
    <t>Presun hmôt pre kovové stavebné doplnkové konštrukcie v objektoch výšky do 6 m</t>
  </si>
  <si>
    <t>-1371306982</t>
  </si>
  <si>
    <t>787</t>
  </si>
  <si>
    <t>Zasklievanie</t>
  </si>
  <si>
    <t>78799-PC01</t>
  </si>
  <si>
    <t>Nalepenie fólii do okien</t>
  </si>
  <si>
    <t>306786664</t>
  </si>
  <si>
    <t>999F01</t>
  </si>
  <si>
    <t>Fólia na sklo</t>
  </si>
  <si>
    <t>1041210790</t>
  </si>
  <si>
    <t>07 - Barová linka</t>
  </si>
  <si>
    <t xml:space="preserve">    766 - Konštrukcie stolárske</t>
  </si>
  <si>
    <t>766</t>
  </si>
  <si>
    <t>Konštrukcie stolárske</t>
  </si>
  <si>
    <t>766811002</t>
  </si>
  <si>
    <t>Montáž kuchynskej linky drevenej, korpus spodnej skrinky, na nožičkách, šírky nad 400  do 800 mm</t>
  </si>
  <si>
    <t>-208053366</t>
  </si>
  <si>
    <t>6156205010-02E</t>
  </si>
  <si>
    <t>Dvierka na umývačku riadu 600x700 mm, dvierka P, DTD 18 mm, korpus -  Dub Davos prírodný H3131ST12 EGGER a dvierka - Bavlnená béžová U113ST9 EGGER, ABS hrany, tiché samozatváranie, úchyt ALU rovný,</t>
  </si>
  <si>
    <t>913050750</t>
  </si>
  <si>
    <t>6156205010-03E</t>
  </si>
  <si>
    <t>Skrinka spodná 1-dverová 600x820x518 mm, dvierka P, 1 polica,  DTD 18 mm, korpus -  Dub Davos prírodný H3131ST12 EGGER a dvierka - Bavlnená béžová U113ST9 EGGER, ABS hrany, tiché samozatváranie, úchyt ALU rovný,</t>
  </si>
  <si>
    <t>-1567939203</t>
  </si>
  <si>
    <t>766811004</t>
  </si>
  <si>
    <t>Montáž kuchynskej linky drevenej, pripevnenie soklíkovej lišty</t>
  </si>
  <si>
    <t>705721073</t>
  </si>
  <si>
    <t>6156205030-11E</t>
  </si>
  <si>
    <t>Soklíková lišta v. 120 mm DTD</t>
  </si>
  <si>
    <t>-1275520973</t>
  </si>
  <si>
    <t>766811012</t>
  </si>
  <si>
    <t>Montáž kuchynskej linky drevenej, korpus hornej skrinky, priskrutkovaných na   stenu, šírky nad 400 do 800 mm</t>
  </si>
  <si>
    <t>1370071080</t>
  </si>
  <si>
    <t>6156205080-07E</t>
  </si>
  <si>
    <t>Skrinka horná 1-dverová 600x820x300 mm, dvierka P, 2 police,  DTD 18 mm, korpus -  Dub Davos prírodný H3131ST12 EGGER a dvierka - Bavlnená béžová U113ST9 EGGER, ABS hrany, tiché samozatváranie, úchyt ALU rovný,</t>
  </si>
  <si>
    <t>-157957037</t>
  </si>
  <si>
    <t>766811033</t>
  </si>
  <si>
    <t>Montáž kuchynskej linky drevenej, pracovnej dosky vrátane zadnej zaklapavacej lišty nad 2000 mm</t>
  </si>
  <si>
    <t>-766160864</t>
  </si>
  <si>
    <t>6156805020-08E</t>
  </si>
  <si>
    <t>Pracovná doska hr. 39 mm, DTD 39 mm, korpus -  Dub Davos prírodný H3131ST12 EGGER, ABS hrany</t>
  </si>
  <si>
    <t>1397594929</t>
  </si>
  <si>
    <t>6156805020-081E</t>
  </si>
  <si>
    <t>Tesniaca lišta k pracovnej doske hr. 39 mm</t>
  </si>
  <si>
    <t>-1999964189</t>
  </si>
  <si>
    <t>6156805020-082E</t>
  </si>
  <si>
    <t>Koncovka tesniacej lišty k pracovnej doske hr. 39 mm, ľavá</t>
  </si>
  <si>
    <t>1114697552</t>
  </si>
  <si>
    <t>6156805020-083E</t>
  </si>
  <si>
    <t>Koncovka tesniacej lišty k pracovnej doske hr. 39 mm, pravá</t>
  </si>
  <si>
    <t>-1682306699</t>
  </si>
  <si>
    <t>6156805020-085E</t>
  </si>
  <si>
    <t>ABS hranovacia páska EGGER k pracovnej doske hr. 2/39 mm</t>
  </si>
  <si>
    <t>105256986</t>
  </si>
  <si>
    <t>6156805020-999E</t>
  </si>
  <si>
    <t>Pomocný materiál</t>
  </si>
  <si>
    <t>-1968122653</t>
  </si>
  <si>
    <t>766811036</t>
  </si>
  <si>
    <t>Montáž kuchynskej linky drevenej, vyrezanie otvoru vrátane zamerania, pre drez, várnu dosku,</t>
  </si>
  <si>
    <t>-638734032</t>
  </si>
  <si>
    <t>766811037</t>
  </si>
  <si>
    <t>Montáž kuchynskej linky drevenej, osadenie drezu, so zasilikónovaním a upevnením</t>
  </si>
  <si>
    <t>788123643</t>
  </si>
  <si>
    <t>5523148100-10</t>
  </si>
  <si>
    <t>Kuchynský 1-drez do dosky, nerez, 780x435-145,1x kompl. sifon</t>
  </si>
  <si>
    <t>1184678845</t>
  </si>
  <si>
    <t>766811043</t>
  </si>
  <si>
    <t>Montáž kuchynskej linky drevenej, osadenie chrbtovej dosky bez výrezov nad 2000 mm</t>
  </si>
  <si>
    <t>1697488564</t>
  </si>
  <si>
    <t>6156505050-09E</t>
  </si>
  <si>
    <t>Chrbtová doska medzi spodnými a hornými skrinkami,673x4100x18 mm, DTD 18 mm, korpus -  Dub Davos prírodný H3131ST12 EGGER, ABS hrany,</t>
  </si>
  <si>
    <t>881475840</t>
  </si>
  <si>
    <t>766811071</t>
  </si>
  <si>
    <t>Montáž kuchynskej linky drevenej, osadenie umývačky riadu</t>
  </si>
  <si>
    <t>-278452725</t>
  </si>
  <si>
    <t>9999000000-71</t>
  </si>
  <si>
    <t xml:space="preserve">Vstavaná umývačka riadu v energetickej triede A+++, 598x815x550  mm, display LCD, 42 dB, 6 programov, AquaStop, AquaSensor, 9,5 L, tr. sušenia A,  </t>
  </si>
  <si>
    <t>-1700056753</t>
  </si>
  <si>
    <t>766811071-02</t>
  </si>
  <si>
    <t>Montáž kuchynskej linky drevenej, osadenie vstavaného drezu 1-d</t>
  </si>
  <si>
    <t>1280844982</t>
  </si>
  <si>
    <t>5523142400</t>
  </si>
  <si>
    <t>Kuchynský drez Alveus do dosky FUTUR 20, nerez 730x510-195/130,1+2/3L/P+sifón(pop-up)</t>
  </si>
  <si>
    <t>-271518733</t>
  </si>
  <si>
    <t>766821011</t>
  </si>
  <si>
    <t>Montáž vstavanej skrine, osadenie boku alebo medzisteny</t>
  </si>
  <si>
    <t>1179142576</t>
  </si>
  <si>
    <t>6156601040</t>
  </si>
  <si>
    <t>Vstavaná skriňa - bok alebo medzistena</t>
  </si>
  <si>
    <t>181950377</t>
  </si>
  <si>
    <t>766821016</t>
  </si>
  <si>
    <t xml:space="preserve">Montáž vstavanej skrine, dverí vrátane kovania, posuvných </t>
  </si>
  <si>
    <t>781639988</t>
  </si>
  <si>
    <t>6156701000-31</t>
  </si>
  <si>
    <t>Vstavaná skriňa - dvere vrátane kovania, posuvné 600x2100 mm</t>
  </si>
  <si>
    <t>-91420695</t>
  </si>
  <si>
    <t>998766101</t>
  </si>
  <si>
    <t>Presun hmot pre konštrukcie stolárske v objektoch výšky do 6 m</t>
  </si>
  <si>
    <t>-528927875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</si>
</sst>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32" fillId="2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67" t="s">
        <v>13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19"/>
      <c r="AQ5" s="19"/>
      <c r="AR5" s="17"/>
      <c r="BE5" s="264" t="s">
        <v>14</v>
      </c>
      <c r="BS5" s="14" t="s">
        <v>6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69" t="s">
        <v>16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19"/>
      <c r="AQ6" s="19"/>
      <c r="AR6" s="17"/>
      <c r="BE6" s="265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65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6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65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6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6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65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E13" s="265"/>
      <c r="BS13" s="14" t="s">
        <v>6</v>
      </c>
    </row>
    <row r="14" spans="1:74" ht="12.75">
      <c r="B14" s="18"/>
      <c r="C14" s="19"/>
      <c r="D14" s="19"/>
      <c r="E14" s="270" t="s">
        <v>28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6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65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6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65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65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6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65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65"/>
    </row>
    <row r="22" spans="1:71" s="1" customFormat="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65"/>
    </row>
    <row r="23" spans="1:71" s="1" customFormat="1" ht="16.5" customHeight="1">
      <c r="B23" s="18"/>
      <c r="C23" s="19"/>
      <c r="D23" s="19"/>
      <c r="E23" s="272" t="s">
        <v>1</v>
      </c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19"/>
      <c r="AP23" s="19"/>
      <c r="AQ23" s="19"/>
      <c r="AR23" s="17"/>
      <c r="BE23" s="26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6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65"/>
    </row>
    <row r="26" spans="1:71" s="2" customFormat="1" ht="25.9" customHeight="1">
      <c r="A26" s="31"/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3">
        <f>ROUND(AG94,2)</f>
        <v>0</v>
      </c>
      <c r="AL26" s="274"/>
      <c r="AM26" s="274"/>
      <c r="AN26" s="274"/>
      <c r="AO26" s="274"/>
      <c r="AP26" s="33"/>
      <c r="AQ26" s="33"/>
      <c r="AR26" s="36"/>
      <c r="BE26" s="26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6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75" t="s">
        <v>36</v>
      </c>
      <c r="M28" s="275"/>
      <c r="N28" s="275"/>
      <c r="O28" s="275"/>
      <c r="P28" s="275"/>
      <c r="Q28" s="33"/>
      <c r="R28" s="33"/>
      <c r="S28" s="33"/>
      <c r="T28" s="33"/>
      <c r="U28" s="33"/>
      <c r="V28" s="33"/>
      <c r="W28" s="275" t="s">
        <v>37</v>
      </c>
      <c r="X28" s="275"/>
      <c r="Y28" s="275"/>
      <c r="Z28" s="275"/>
      <c r="AA28" s="275"/>
      <c r="AB28" s="275"/>
      <c r="AC28" s="275"/>
      <c r="AD28" s="275"/>
      <c r="AE28" s="275"/>
      <c r="AF28" s="33"/>
      <c r="AG28" s="33"/>
      <c r="AH28" s="33"/>
      <c r="AI28" s="33"/>
      <c r="AJ28" s="33"/>
      <c r="AK28" s="275" t="s">
        <v>38</v>
      </c>
      <c r="AL28" s="275"/>
      <c r="AM28" s="275"/>
      <c r="AN28" s="275"/>
      <c r="AO28" s="275"/>
      <c r="AP28" s="33"/>
      <c r="AQ28" s="33"/>
      <c r="AR28" s="36"/>
      <c r="BE28" s="265"/>
    </row>
    <row r="29" spans="1:71" s="3" customFormat="1" ht="14.45" customHeight="1">
      <c r="B29" s="37"/>
      <c r="C29" s="38"/>
      <c r="D29" s="26" t="s">
        <v>39</v>
      </c>
      <c r="E29" s="38"/>
      <c r="F29" s="26" t="s">
        <v>40</v>
      </c>
      <c r="G29" s="38"/>
      <c r="H29" s="38"/>
      <c r="I29" s="38"/>
      <c r="J29" s="38"/>
      <c r="K29" s="38"/>
      <c r="L29" s="278">
        <v>0.2</v>
      </c>
      <c r="M29" s="277"/>
      <c r="N29" s="277"/>
      <c r="O29" s="277"/>
      <c r="P29" s="277"/>
      <c r="Q29" s="38"/>
      <c r="R29" s="38"/>
      <c r="S29" s="38"/>
      <c r="T29" s="38"/>
      <c r="U29" s="38"/>
      <c r="V29" s="38"/>
      <c r="W29" s="276">
        <f>ROUND(AZ94, 2)</f>
        <v>0</v>
      </c>
      <c r="X29" s="277"/>
      <c r="Y29" s="277"/>
      <c r="Z29" s="277"/>
      <c r="AA29" s="277"/>
      <c r="AB29" s="277"/>
      <c r="AC29" s="277"/>
      <c r="AD29" s="277"/>
      <c r="AE29" s="277"/>
      <c r="AF29" s="38"/>
      <c r="AG29" s="38"/>
      <c r="AH29" s="38"/>
      <c r="AI29" s="38"/>
      <c r="AJ29" s="38"/>
      <c r="AK29" s="276">
        <f>ROUND(AV94, 2)</f>
        <v>0</v>
      </c>
      <c r="AL29" s="277"/>
      <c r="AM29" s="277"/>
      <c r="AN29" s="277"/>
      <c r="AO29" s="277"/>
      <c r="AP29" s="38"/>
      <c r="AQ29" s="38"/>
      <c r="AR29" s="39"/>
      <c r="BE29" s="266"/>
    </row>
    <row r="30" spans="1:71" s="3" customFormat="1" ht="14.45" customHeight="1">
      <c r="B30" s="37"/>
      <c r="C30" s="38"/>
      <c r="D30" s="38"/>
      <c r="E30" s="38"/>
      <c r="F30" s="26" t="s">
        <v>41</v>
      </c>
      <c r="G30" s="38"/>
      <c r="H30" s="38"/>
      <c r="I30" s="38"/>
      <c r="J30" s="38"/>
      <c r="K30" s="38"/>
      <c r="L30" s="278">
        <v>0.2</v>
      </c>
      <c r="M30" s="277"/>
      <c r="N30" s="277"/>
      <c r="O30" s="277"/>
      <c r="P30" s="277"/>
      <c r="Q30" s="38"/>
      <c r="R30" s="38"/>
      <c r="S30" s="38"/>
      <c r="T30" s="38"/>
      <c r="U30" s="38"/>
      <c r="V30" s="38"/>
      <c r="W30" s="276">
        <f>ROUND(BA94, 2)</f>
        <v>0</v>
      </c>
      <c r="X30" s="277"/>
      <c r="Y30" s="277"/>
      <c r="Z30" s="277"/>
      <c r="AA30" s="277"/>
      <c r="AB30" s="277"/>
      <c r="AC30" s="277"/>
      <c r="AD30" s="277"/>
      <c r="AE30" s="277"/>
      <c r="AF30" s="38"/>
      <c r="AG30" s="38"/>
      <c r="AH30" s="38"/>
      <c r="AI30" s="38"/>
      <c r="AJ30" s="38"/>
      <c r="AK30" s="276">
        <f>ROUND(AW94, 2)</f>
        <v>0</v>
      </c>
      <c r="AL30" s="277"/>
      <c r="AM30" s="277"/>
      <c r="AN30" s="277"/>
      <c r="AO30" s="277"/>
      <c r="AP30" s="38"/>
      <c r="AQ30" s="38"/>
      <c r="AR30" s="39"/>
      <c r="BE30" s="266"/>
    </row>
    <row r="31" spans="1:71" s="3" customFormat="1" ht="14.45" hidden="1" customHeight="1"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278">
        <v>0.2</v>
      </c>
      <c r="M31" s="277"/>
      <c r="N31" s="277"/>
      <c r="O31" s="277"/>
      <c r="P31" s="277"/>
      <c r="Q31" s="38"/>
      <c r="R31" s="38"/>
      <c r="S31" s="38"/>
      <c r="T31" s="38"/>
      <c r="U31" s="38"/>
      <c r="V31" s="38"/>
      <c r="W31" s="276">
        <f>ROUND(BB94, 2)</f>
        <v>0</v>
      </c>
      <c r="X31" s="277"/>
      <c r="Y31" s="277"/>
      <c r="Z31" s="277"/>
      <c r="AA31" s="277"/>
      <c r="AB31" s="277"/>
      <c r="AC31" s="277"/>
      <c r="AD31" s="277"/>
      <c r="AE31" s="277"/>
      <c r="AF31" s="38"/>
      <c r="AG31" s="38"/>
      <c r="AH31" s="38"/>
      <c r="AI31" s="38"/>
      <c r="AJ31" s="38"/>
      <c r="AK31" s="276">
        <v>0</v>
      </c>
      <c r="AL31" s="277"/>
      <c r="AM31" s="277"/>
      <c r="AN31" s="277"/>
      <c r="AO31" s="277"/>
      <c r="AP31" s="38"/>
      <c r="AQ31" s="38"/>
      <c r="AR31" s="39"/>
      <c r="BE31" s="266"/>
    </row>
    <row r="32" spans="1:71" s="3" customFormat="1" ht="14.45" hidden="1" customHeight="1"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278">
        <v>0.2</v>
      </c>
      <c r="M32" s="277"/>
      <c r="N32" s="277"/>
      <c r="O32" s="277"/>
      <c r="P32" s="277"/>
      <c r="Q32" s="38"/>
      <c r="R32" s="38"/>
      <c r="S32" s="38"/>
      <c r="T32" s="38"/>
      <c r="U32" s="38"/>
      <c r="V32" s="38"/>
      <c r="W32" s="276">
        <f>ROUND(BC94, 2)</f>
        <v>0</v>
      </c>
      <c r="X32" s="277"/>
      <c r="Y32" s="277"/>
      <c r="Z32" s="277"/>
      <c r="AA32" s="277"/>
      <c r="AB32" s="277"/>
      <c r="AC32" s="277"/>
      <c r="AD32" s="277"/>
      <c r="AE32" s="277"/>
      <c r="AF32" s="38"/>
      <c r="AG32" s="38"/>
      <c r="AH32" s="38"/>
      <c r="AI32" s="38"/>
      <c r="AJ32" s="38"/>
      <c r="AK32" s="276">
        <v>0</v>
      </c>
      <c r="AL32" s="277"/>
      <c r="AM32" s="277"/>
      <c r="AN32" s="277"/>
      <c r="AO32" s="277"/>
      <c r="AP32" s="38"/>
      <c r="AQ32" s="38"/>
      <c r="AR32" s="39"/>
      <c r="BE32" s="266"/>
    </row>
    <row r="33" spans="1:57" s="3" customFormat="1" ht="14.45" hidden="1" customHeight="1">
      <c r="B33" s="37"/>
      <c r="C33" s="38"/>
      <c r="D33" s="38"/>
      <c r="E33" s="38"/>
      <c r="F33" s="26" t="s">
        <v>44</v>
      </c>
      <c r="G33" s="38"/>
      <c r="H33" s="38"/>
      <c r="I33" s="38"/>
      <c r="J33" s="38"/>
      <c r="K33" s="38"/>
      <c r="L33" s="278">
        <v>0</v>
      </c>
      <c r="M33" s="277"/>
      <c r="N33" s="277"/>
      <c r="O33" s="277"/>
      <c r="P33" s="277"/>
      <c r="Q33" s="38"/>
      <c r="R33" s="38"/>
      <c r="S33" s="38"/>
      <c r="T33" s="38"/>
      <c r="U33" s="38"/>
      <c r="V33" s="38"/>
      <c r="W33" s="276">
        <f>ROUND(BD94, 2)</f>
        <v>0</v>
      </c>
      <c r="X33" s="277"/>
      <c r="Y33" s="277"/>
      <c r="Z33" s="277"/>
      <c r="AA33" s="277"/>
      <c r="AB33" s="277"/>
      <c r="AC33" s="277"/>
      <c r="AD33" s="277"/>
      <c r="AE33" s="277"/>
      <c r="AF33" s="38"/>
      <c r="AG33" s="38"/>
      <c r="AH33" s="38"/>
      <c r="AI33" s="38"/>
      <c r="AJ33" s="38"/>
      <c r="AK33" s="276">
        <v>0</v>
      </c>
      <c r="AL33" s="277"/>
      <c r="AM33" s="277"/>
      <c r="AN33" s="277"/>
      <c r="AO33" s="277"/>
      <c r="AP33" s="38"/>
      <c r="AQ33" s="38"/>
      <c r="AR33" s="39"/>
      <c r="BE33" s="26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65"/>
    </row>
    <row r="35" spans="1:57" s="2" customFormat="1" ht="25.9" customHeight="1">
      <c r="A35" s="31"/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82" t="s">
        <v>47</v>
      </c>
      <c r="Y35" s="280"/>
      <c r="Z35" s="280"/>
      <c r="AA35" s="280"/>
      <c r="AB35" s="280"/>
      <c r="AC35" s="42"/>
      <c r="AD35" s="42"/>
      <c r="AE35" s="42"/>
      <c r="AF35" s="42"/>
      <c r="AG35" s="42"/>
      <c r="AH35" s="42"/>
      <c r="AI35" s="42"/>
      <c r="AJ35" s="42"/>
      <c r="AK35" s="279">
        <f>SUM(AK26:AK33)</f>
        <v>0</v>
      </c>
      <c r="AL35" s="280"/>
      <c r="AM35" s="280"/>
      <c r="AN35" s="280"/>
      <c r="AO35" s="281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50</v>
      </c>
      <c r="AI60" s="35"/>
      <c r="AJ60" s="35"/>
      <c r="AK60" s="35"/>
      <c r="AL60" s="35"/>
      <c r="AM60" s="49" t="s">
        <v>51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50</v>
      </c>
      <c r="AI75" s="35"/>
      <c r="AJ75" s="35"/>
      <c r="AK75" s="35"/>
      <c r="AL75" s="35"/>
      <c r="AM75" s="49" t="s">
        <v>51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12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B016-1-FINAL12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15</v>
      </c>
      <c r="D85" s="60"/>
      <c r="E85" s="60"/>
      <c r="F85" s="60"/>
      <c r="G85" s="60"/>
      <c r="H85" s="60"/>
      <c r="I85" s="60"/>
      <c r="J85" s="60"/>
      <c r="K85" s="60"/>
      <c r="L85" s="239" t="str">
        <f>K6</f>
        <v>Rekonštrukcia interiéru KD Stará Ľubovňa</v>
      </c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Stará Ľubovňa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41" t="str">
        <f>IF(AN8= "","",AN8)</f>
        <v>28. 2. 2020</v>
      </c>
      <c r="AN87" s="241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Mesto Stará Ľubovňa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48" t="str">
        <f>IF(E17="","",E17)</f>
        <v>Ing. Vladislav Slosarčik</v>
      </c>
      <c r="AN89" s="249"/>
      <c r="AO89" s="249"/>
      <c r="AP89" s="249"/>
      <c r="AQ89" s="33"/>
      <c r="AR89" s="36"/>
      <c r="AS89" s="242" t="s">
        <v>55</v>
      </c>
      <c r="AT89" s="243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48" t="str">
        <f>IF(E20="","",E20)</f>
        <v>Ing. Slosarčik</v>
      </c>
      <c r="AN90" s="249"/>
      <c r="AO90" s="249"/>
      <c r="AP90" s="249"/>
      <c r="AQ90" s="33"/>
      <c r="AR90" s="36"/>
      <c r="AS90" s="244"/>
      <c r="AT90" s="245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6"/>
      <c r="AT91" s="247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50" t="s">
        <v>56</v>
      </c>
      <c r="D92" s="251"/>
      <c r="E92" s="251"/>
      <c r="F92" s="251"/>
      <c r="G92" s="251"/>
      <c r="H92" s="70"/>
      <c r="I92" s="253" t="s">
        <v>57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2" t="s">
        <v>58</v>
      </c>
      <c r="AH92" s="251"/>
      <c r="AI92" s="251"/>
      <c r="AJ92" s="251"/>
      <c r="AK92" s="251"/>
      <c r="AL92" s="251"/>
      <c r="AM92" s="251"/>
      <c r="AN92" s="253" t="s">
        <v>59</v>
      </c>
      <c r="AO92" s="251"/>
      <c r="AP92" s="254"/>
      <c r="AQ92" s="71" t="s">
        <v>60</v>
      </c>
      <c r="AR92" s="36"/>
      <c r="AS92" s="72" t="s">
        <v>61</v>
      </c>
      <c r="AT92" s="73" t="s">
        <v>62</v>
      </c>
      <c r="AU92" s="73" t="s">
        <v>63</v>
      </c>
      <c r="AV92" s="73" t="s">
        <v>64</v>
      </c>
      <c r="AW92" s="73" t="s">
        <v>65</v>
      </c>
      <c r="AX92" s="73" t="s">
        <v>66</v>
      </c>
      <c r="AY92" s="73" t="s">
        <v>67</v>
      </c>
      <c r="AZ92" s="73" t="s">
        <v>68</v>
      </c>
      <c r="BA92" s="73" t="s">
        <v>69</v>
      </c>
      <c r="BB92" s="73" t="s">
        <v>70</v>
      </c>
      <c r="BC92" s="73" t="s">
        <v>71</v>
      </c>
      <c r="BD92" s="74" t="s">
        <v>72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73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62">
        <f>ROUND(AG95,2)</f>
        <v>0</v>
      </c>
      <c r="AH94" s="262"/>
      <c r="AI94" s="262"/>
      <c r="AJ94" s="262"/>
      <c r="AK94" s="262"/>
      <c r="AL94" s="262"/>
      <c r="AM94" s="262"/>
      <c r="AN94" s="263">
        <f t="shared" ref="AN94:AN100" si="0">SUM(AG94,AT94)</f>
        <v>0</v>
      </c>
      <c r="AO94" s="263"/>
      <c r="AP94" s="263"/>
      <c r="AQ94" s="82" t="s">
        <v>1</v>
      </c>
      <c r="AR94" s="83"/>
      <c r="AS94" s="84">
        <f>ROUND(AS95,2)</f>
        <v>0</v>
      </c>
      <c r="AT94" s="85">
        <f t="shared" ref="AT94:AT100" si="1"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74</v>
      </c>
      <c r="BT94" s="88" t="s">
        <v>75</v>
      </c>
      <c r="BU94" s="89" t="s">
        <v>76</v>
      </c>
      <c r="BV94" s="88" t="s">
        <v>77</v>
      </c>
      <c r="BW94" s="88" t="s">
        <v>5</v>
      </c>
      <c r="BX94" s="88" t="s">
        <v>78</v>
      </c>
      <c r="CL94" s="88" t="s">
        <v>1</v>
      </c>
    </row>
    <row r="95" spans="1:91" s="7" customFormat="1" ht="16.5" customHeight="1">
      <c r="B95" s="90"/>
      <c r="C95" s="91"/>
      <c r="D95" s="258" t="s">
        <v>79</v>
      </c>
      <c r="E95" s="258"/>
      <c r="F95" s="258"/>
      <c r="G95" s="258"/>
      <c r="H95" s="258"/>
      <c r="I95" s="92"/>
      <c r="J95" s="258" t="s">
        <v>80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5">
        <f>ROUND(SUM(AG96:AG100),2)</f>
        <v>0</v>
      </c>
      <c r="AH95" s="256"/>
      <c r="AI95" s="256"/>
      <c r="AJ95" s="256"/>
      <c r="AK95" s="256"/>
      <c r="AL95" s="256"/>
      <c r="AM95" s="256"/>
      <c r="AN95" s="257">
        <f t="shared" si="0"/>
        <v>0</v>
      </c>
      <c r="AO95" s="256"/>
      <c r="AP95" s="256"/>
      <c r="AQ95" s="93" t="s">
        <v>81</v>
      </c>
      <c r="AR95" s="94"/>
      <c r="AS95" s="95">
        <f>ROUND(SUM(AS96:AS100),2)</f>
        <v>0</v>
      </c>
      <c r="AT95" s="96">
        <f t="shared" si="1"/>
        <v>0</v>
      </c>
      <c r="AU95" s="97">
        <f>ROUND(SUM(AU96:AU100),5)</f>
        <v>0</v>
      </c>
      <c r="AV95" s="96">
        <f>ROUND(AZ95*L29,2)</f>
        <v>0</v>
      </c>
      <c r="AW95" s="96">
        <f>ROUND(BA95*L30,2)</f>
        <v>0</v>
      </c>
      <c r="AX95" s="96">
        <f>ROUND(BB95*L29,2)</f>
        <v>0</v>
      </c>
      <c r="AY95" s="96">
        <f>ROUND(BC95*L30,2)</f>
        <v>0</v>
      </c>
      <c r="AZ95" s="96">
        <f>ROUND(SUM(AZ96:AZ100),2)</f>
        <v>0</v>
      </c>
      <c r="BA95" s="96">
        <f>ROUND(SUM(BA96:BA100),2)</f>
        <v>0</v>
      </c>
      <c r="BB95" s="96">
        <f>ROUND(SUM(BB96:BB100),2)</f>
        <v>0</v>
      </c>
      <c r="BC95" s="96">
        <f>ROUND(SUM(BC96:BC100),2)</f>
        <v>0</v>
      </c>
      <c r="BD95" s="98">
        <f>ROUND(SUM(BD96:BD100),2)</f>
        <v>0</v>
      </c>
      <c r="BS95" s="99" t="s">
        <v>74</v>
      </c>
      <c r="BT95" s="99" t="s">
        <v>82</v>
      </c>
      <c r="BU95" s="99" t="s">
        <v>76</v>
      </c>
      <c r="BV95" s="99" t="s">
        <v>77</v>
      </c>
      <c r="BW95" s="99" t="s">
        <v>83</v>
      </c>
      <c r="BX95" s="99" t="s">
        <v>5</v>
      </c>
      <c r="CL95" s="99" t="s">
        <v>1</v>
      </c>
      <c r="CM95" s="99" t="s">
        <v>75</v>
      </c>
    </row>
    <row r="96" spans="1:91" s="4" customFormat="1" ht="16.5" customHeight="1">
      <c r="A96" s="100" t="s">
        <v>84</v>
      </c>
      <c r="B96" s="55"/>
      <c r="C96" s="101"/>
      <c r="D96" s="101"/>
      <c r="E96" s="261" t="s">
        <v>85</v>
      </c>
      <c r="F96" s="261"/>
      <c r="G96" s="261"/>
      <c r="H96" s="261"/>
      <c r="I96" s="261"/>
      <c r="J96" s="101"/>
      <c r="K96" s="261" t="s">
        <v>86</v>
      </c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59">
        <f>'02 - Stavebné úpravy'!J32</f>
        <v>0</v>
      </c>
      <c r="AH96" s="260"/>
      <c r="AI96" s="260"/>
      <c r="AJ96" s="260"/>
      <c r="AK96" s="260"/>
      <c r="AL96" s="260"/>
      <c r="AM96" s="260"/>
      <c r="AN96" s="259">
        <f t="shared" si="0"/>
        <v>0</v>
      </c>
      <c r="AO96" s="260"/>
      <c r="AP96" s="260"/>
      <c r="AQ96" s="102" t="s">
        <v>87</v>
      </c>
      <c r="AR96" s="57"/>
      <c r="AS96" s="103">
        <v>0</v>
      </c>
      <c r="AT96" s="104">
        <f t="shared" si="1"/>
        <v>0</v>
      </c>
      <c r="AU96" s="105">
        <f>'02 - Stavebné úpravy'!P127</f>
        <v>0</v>
      </c>
      <c r="AV96" s="104">
        <f>'02 - Stavebné úpravy'!J35</f>
        <v>0</v>
      </c>
      <c r="AW96" s="104">
        <f>'02 - Stavebné úpravy'!J36</f>
        <v>0</v>
      </c>
      <c r="AX96" s="104">
        <f>'02 - Stavebné úpravy'!J37</f>
        <v>0</v>
      </c>
      <c r="AY96" s="104">
        <f>'02 - Stavebné úpravy'!J38</f>
        <v>0</v>
      </c>
      <c r="AZ96" s="104">
        <f>'02 - Stavebné úpravy'!F35</f>
        <v>0</v>
      </c>
      <c r="BA96" s="104">
        <f>'02 - Stavebné úpravy'!F36</f>
        <v>0</v>
      </c>
      <c r="BB96" s="104">
        <f>'02 - Stavebné úpravy'!F37</f>
        <v>0</v>
      </c>
      <c r="BC96" s="104">
        <f>'02 - Stavebné úpravy'!F38</f>
        <v>0</v>
      </c>
      <c r="BD96" s="106">
        <f>'02 - Stavebné úpravy'!F39</f>
        <v>0</v>
      </c>
      <c r="BT96" s="107" t="s">
        <v>88</v>
      </c>
      <c r="BV96" s="107" t="s">
        <v>77</v>
      </c>
      <c r="BW96" s="107" t="s">
        <v>89</v>
      </c>
      <c r="BX96" s="107" t="s">
        <v>83</v>
      </c>
      <c r="CL96" s="107" t="s">
        <v>1</v>
      </c>
    </row>
    <row r="97" spans="1:90" s="4" customFormat="1" ht="16.5" customHeight="1">
      <c r="A97" s="100" t="s">
        <v>84</v>
      </c>
      <c r="B97" s="55"/>
      <c r="C97" s="101"/>
      <c r="D97" s="101"/>
      <c r="E97" s="261" t="s">
        <v>90</v>
      </c>
      <c r="F97" s="261"/>
      <c r="G97" s="261"/>
      <c r="H97" s="261"/>
      <c r="I97" s="261"/>
      <c r="J97" s="101"/>
      <c r="K97" s="261" t="s">
        <v>91</v>
      </c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59">
        <f>'03 - Elektroinštalácia'!J32</f>
        <v>0</v>
      </c>
      <c r="AH97" s="260"/>
      <c r="AI97" s="260"/>
      <c r="AJ97" s="260"/>
      <c r="AK97" s="260"/>
      <c r="AL97" s="260"/>
      <c r="AM97" s="260"/>
      <c r="AN97" s="259">
        <f t="shared" si="0"/>
        <v>0</v>
      </c>
      <c r="AO97" s="260"/>
      <c r="AP97" s="260"/>
      <c r="AQ97" s="102" t="s">
        <v>87</v>
      </c>
      <c r="AR97" s="57"/>
      <c r="AS97" s="103">
        <v>0</v>
      </c>
      <c r="AT97" s="104">
        <f t="shared" si="1"/>
        <v>0</v>
      </c>
      <c r="AU97" s="105">
        <f>'03 - Elektroinštalácia'!P124</f>
        <v>0</v>
      </c>
      <c r="AV97" s="104">
        <f>'03 - Elektroinštalácia'!J35</f>
        <v>0</v>
      </c>
      <c r="AW97" s="104">
        <f>'03 - Elektroinštalácia'!J36</f>
        <v>0</v>
      </c>
      <c r="AX97" s="104">
        <f>'03 - Elektroinštalácia'!J37</f>
        <v>0</v>
      </c>
      <c r="AY97" s="104">
        <f>'03 - Elektroinštalácia'!J38</f>
        <v>0</v>
      </c>
      <c r="AZ97" s="104">
        <f>'03 - Elektroinštalácia'!F35</f>
        <v>0</v>
      </c>
      <c r="BA97" s="104">
        <f>'03 - Elektroinštalácia'!F36</f>
        <v>0</v>
      </c>
      <c r="BB97" s="104">
        <f>'03 - Elektroinštalácia'!F37</f>
        <v>0</v>
      </c>
      <c r="BC97" s="104">
        <f>'03 - Elektroinštalácia'!F38</f>
        <v>0</v>
      </c>
      <c r="BD97" s="106">
        <f>'03 - Elektroinštalácia'!F39</f>
        <v>0</v>
      </c>
      <c r="BT97" s="107" t="s">
        <v>88</v>
      </c>
      <c r="BV97" s="107" t="s">
        <v>77</v>
      </c>
      <c r="BW97" s="107" t="s">
        <v>92</v>
      </c>
      <c r="BX97" s="107" t="s">
        <v>83</v>
      </c>
      <c r="CL97" s="107" t="s">
        <v>1</v>
      </c>
    </row>
    <row r="98" spans="1:90" s="4" customFormat="1" ht="16.5" customHeight="1">
      <c r="A98" s="100" t="s">
        <v>84</v>
      </c>
      <c r="B98" s="55"/>
      <c r="C98" s="101"/>
      <c r="D98" s="101"/>
      <c r="E98" s="261" t="s">
        <v>93</v>
      </c>
      <c r="F98" s="261"/>
      <c r="G98" s="261"/>
      <c r="H98" s="261"/>
      <c r="I98" s="261"/>
      <c r="J98" s="101"/>
      <c r="K98" s="261" t="s">
        <v>94</v>
      </c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59">
        <f>'04 - Slaboprúd'!J32</f>
        <v>0</v>
      </c>
      <c r="AH98" s="260"/>
      <c r="AI98" s="260"/>
      <c r="AJ98" s="260"/>
      <c r="AK98" s="260"/>
      <c r="AL98" s="260"/>
      <c r="AM98" s="260"/>
      <c r="AN98" s="259">
        <f t="shared" si="0"/>
        <v>0</v>
      </c>
      <c r="AO98" s="260"/>
      <c r="AP98" s="260"/>
      <c r="AQ98" s="102" t="s">
        <v>87</v>
      </c>
      <c r="AR98" s="57"/>
      <c r="AS98" s="103">
        <v>0</v>
      </c>
      <c r="AT98" s="104">
        <f t="shared" si="1"/>
        <v>0</v>
      </c>
      <c r="AU98" s="105">
        <f>'04 - Slaboprúd'!P125</f>
        <v>0</v>
      </c>
      <c r="AV98" s="104">
        <f>'04 - Slaboprúd'!J35</f>
        <v>0</v>
      </c>
      <c r="AW98" s="104">
        <f>'04 - Slaboprúd'!J36</f>
        <v>0</v>
      </c>
      <c r="AX98" s="104">
        <f>'04 - Slaboprúd'!J37</f>
        <v>0</v>
      </c>
      <c r="AY98" s="104">
        <f>'04 - Slaboprúd'!J38</f>
        <v>0</v>
      </c>
      <c r="AZ98" s="104">
        <f>'04 - Slaboprúd'!F35</f>
        <v>0</v>
      </c>
      <c r="BA98" s="104">
        <f>'04 - Slaboprúd'!F36</f>
        <v>0</v>
      </c>
      <c r="BB98" s="104">
        <f>'04 - Slaboprúd'!F37</f>
        <v>0</v>
      </c>
      <c r="BC98" s="104">
        <f>'04 - Slaboprúd'!F38</f>
        <v>0</v>
      </c>
      <c r="BD98" s="106">
        <f>'04 - Slaboprúd'!F39</f>
        <v>0</v>
      </c>
      <c r="BT98" s="107" t="s">
        <v>88</v>
      </c>
      <c r="BV98" s="107" t="s">
        <v>77</v>
      </c>
      <c r="BW98" s="107" t="s">
        <v>95</v>
      </c>
      <c r="BX98" s="107" t="s">
        <v>83</v>
      </c>
      <c r="CL98" s="107" t="s">
        <v>1</v>
      </c>
    </row>
    <row r="99" spans="1:90" s="4" customFormat="1" ht="16.5" customHeight="1">
      <c r="A99" s="100" t="s">
        <v>84</v>
      </c>
      <c r="B99" s="55"/>
      <c r="C99" s="101"/>
      <c r="D99" s="101"/>
      <c r="E99" s="261" t="s">
        <v>96</v>
      </c>
      <c r="F99" s="261"/>
      <c r="G99" s="261"/>
      <c r="H99" s="261"/>
      <c r="I99" s="261"/>
      <c r="J99" s="101"/>
      <c r="K99" s="261" t="s">
        <v>97</v>
      </c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59">
        <f>'05 - Žalúzie a fólie'!J32</f>
        <v>0</v>
      </c>
      <c r="AH99" s="260"/>
      <c r="AI99" s="260"/>
      <c r="AJ99" s="260"/>
      <c r="AK99" s="260"/>
      <c r="AL99" s="260"/>
      <c r="AM99" s="260"/>
      <c r="AN99" s="259">
        <f t="shared" si="0"/>
        <v>0</v>
      </c>
      <c r="AO99" s="260"/>
      <c r="AP99" s="260"/>
      <c r="AQ99" s="102" t="s">
        <v>87</v>
      </c>
      <c r="AR99" s="57"/>
      <c r="AS99" s="103">
        <v>0</v>
      </c>
      <c r="AT99" s="104">
        <f t="shared" si="1"/>
        <v>0</v>
      </c>
      <c r="AU99" s="105">
        <f>'05 - Žalúzie a fólie'!P123</f>
        <v>0</v>
      </c>
      <c r="AV99" s="104">
        <f>'05 - Žalúzie a fólie'!J35</f>
        <v>0</v>
      </c>
      <c r="AW99" s="104">
        <f>'05 - Žalúzie a fólie'!J36</f>
        <v>0</v>
      </c>
      <c r="AX99" s="104">
        <f>'05 - Žalúzie a fólie'!J37</f>
        <v>0</v>
      </c>
      <c r="AY99" s="104">
        <f>'05 - Žalúzie a fólie'!J38</f>
        <v>0</v>
      </c>
      <c r="AZ99" s="104">
        <f>'05 - Žalúzie a fólie'!F35</f>
        <v>0</v>
      </c>
      <c r="BA99" s="104">
        <f>'05 - Žalúzie a fólie'!F36</f>
        <v>0</v>
      </c>
      <c r="BB99" s="104">
        <f>'05 - Žalúzie a fólie'!F37</f>
        <v>0</v>
      </c>
      <c r="BC99" s="104">
        <f>'05 - Žalúzie a fólie'!F38</f>
        <v>0</v>
      </c>
      <c r="BD99" s="106">
        <f>'05 - Žalúzie a fólie'!F39</f>
        <v>0</v>
      </c>
      <c r="BT99" s="107" t="s">
        <v>88</v>
      </c>
      <c r="BV99" s="107" t="s">
        <v>77</v>
      </c>
      <c r="BW99" s="107" t="s">
        <v>98</v>
      </c>
      <c r="BX99" s="107" t="s">
        <v>83</v>
      </c>
      <c r="CL99" s="107" t="s">
        <v>1</v>
      </c>
    </row>
    <row r="100" spans="1:90" s="4" customFormat="1" ht="16.5" customHeight="1">
      <c r="A100" s="100" t="s">
        <v>84</v>
      </c>
      <c r="B100" s="55"/>
      <c r="C100" s="101"/>
      <c r="D100" s="101"/>
      <c r="E100" s="261" t="s">
        <v>99</v>
      </c>
      <c r="F100" s="261"/>
      <c r="G100" s="261"/>
      <c r="H100" s="261"/>
      <c r="I100" s="261"/>
      <c r="J100" s="101"/>
      <c r="K100" s="261" t="s">
        <v>100</v>
      </c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59">
        <f>'07 - Barová linka'!J32</f>
        <v>0</v>
      </c>
      <c r="AH100" s="260"/>
      <c r="AI100" s="260"/>
      <c r="AJ100" s="260"/>
      <c r="AK100" s="260"/>
      <c r="AL100" s="260"/>
      <c r="AM100" s="260"/>
      <c r="AN100" s="259">
        <f t="shared" si="0"/>
        <v>0</v>
      </c>
      <c r="AO100" s="260"/>
      <c r="AP100" s="260"/>
      <c r="AQ100" s="102" t="s">
        <v>87</v>
      </c>
      <c r="AR100" s="57"/>
      <c r="AS100" s="108">
        <v>0</v>
      </c>
      <c r="AT100" s="109">
        <f t="shared" si="1"/>
        <v>0</v>
      </c>
      <c r="AU100" s="110">
        <f>'07 - Barová linka'!P122</f>
        <v>0</v>
      </c>
      <c r="AV100" s="109">
        <f>'07 - Barová linka'!J35</f>
        <v>0</v>
      </c>
      <c r="AW100" s="109">
        <f>'07 - Barová linka'!J36</f>
        <v>0</v>
      </c>
      <c r="AX100" s="109">
        <f>'07 - Barová linka'!J37</f>
        <v>0</v>
      </c>
      <c r="AY100" s="109">
        <f>'07 - Barová linka'!J38</f>
        <v>0</v>
      </c>
      <c r="AZ100" s="109">
        <f>'07 - Barová linka'!F35</f>
        <v>0</v>
      </c>
      <c r="BA100" s="109">
        <f>'07 - Barová linka'!F36</f>
        <v>0</v>
      </c>
      <c r="BB100" s="109">
        <f>'07 - Barová linka'!F37</f>
        <v>0</v>
      </c>
      <c r="BC100" s="109">
        <f>'07 - Barová linka'!F38</f>
        <v>0</v>
      </c>
      <c r="BD100" s="111">
        <f>'07 - Barová linka'!F39</f>
        <v>0</v>
      </c>
      <c r="BT100" s="107" t="s">
        <v>88</v>
      </c>
      <c r="BV100" s="107" t="s">
        <v>77</v>
      </c>
      <c r="BW100" s="107" t="s">
        <v>101</v>
      </c>
      <c r="BX100" s="107" t="s">
        <v>83</v>
      </c>
      <c r="CL100" s="107" t="s">
        <v>1</v>
      </c>
    </row>
    <row r="101" spans="1:90" s="2" customFormat="1" ht="30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6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90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36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</sheetData>
  <sheetProtection algorithmName="SHA-512" hashValue="PE0hGPIxXP75CMe6gWbYL8wixUOuSGVBofLtY6Uzd6g70eyf6c3P+hCKTInCUPlOrJY5g8otTc8Zw2fgBELv6A==" saltValue="t9Kbx7mVyucFxaiJmou0RFNN5SyPf204g6NZlPKBMbCo0rG+gqHdq4r8jZgIxDlRPmqz8IoEsjXkKKtymr1k6A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02 - Stavebné úpravy'!C2" display="/"/>
    <hyperlink ref="A97" location="'03 - Elektroinštalácia'!C2" display="/"/>
    <hyperlink ref="A98" location="'04 - Slaboprúd'!C2" display="/"/>
    <hyperlink ref="A99" location="'05 - Žalúzie a fólie'!C2" display="/"/>
    <hyperlink ref="A100" location="'07 - Barová link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4" t="s">
        <v>89</v>
      </c>
    </row>
    <row r="3" spans="1:46" s="1" customFormat="1" ht="6.95" hidden="1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17"/>
      <c r="AT3" s="14" t="s">
        <v>75</v>
      </c>
    </row>
    <row r="4" spans="1:46" s="1" customFormat="1" ht="24.95" hidden="1" customHeight="1">
      <c r="B4" s="17"/>
      <c r="D4" s="116" t="s">
        <v>102</v>
      </c>
      <c r="I4" s="112"/>
      <c r="L4" s="17"/>
      <c r="M4" s="117" t="s">
        <v>9</v>
      </c>
      <c r="AT4" s="14" t="s">
        <v>4</v>
      </c>
    </row>
    <row r="5" spans="1:46" s="1" customFormat="1" ht="6.95" hidden="1" customHeight="1">
      <c r="B5" s="17"/>
      <c r="I5" s="112"/>
      <c r="L5" s="17"/>
    </row>
    <row r="6" spans="1:46" s="1" customFormat="1" ht="12" hidden="1" customHeight="1">
      <c r="B6" s="17"/>
      <c r="D6" s="118" t="s">
        <v>15</v>
      </c>
      <c r="I6" s="112"/>
      <c r="L6" s="17"/>
    </row>
    <row r="7" spans="1:46" s="1" customFormat="1" ht="16.5" hidden="1" customHeight="1">
      <c r="B7" s="17"/>
      <c r="E7" s="284" t="str">
        <f>'Rekapitulácia stavby'!K6</f>
        <v>Rekonštrukcia interiéru KD Stará Ľubovňa</v>
      </c>
      <c r="F7" s="285"/>
      <c r="G7" s="285"/>
      <c r="H7" s="285"/>
      <c r="I7" s="112"/>
      <c r="L7" s="17"/>
    </row>
    <row r="8" spans="1:46" s="1" customFormat="1" ht="12" hidden="1" customHeight="1">
      <c r="B8" s="17"/>
      <c r="D8" s="118" t="s">
        <v>103</v>
      </c>
      <c r="I8" s="112"/>
      <c r="L8" s="17"/>
    </row>
    <row r="9" spans="1:46" s="2" customFormat="1" ht="16.5" hidden="1" customHeight="1">
      <c r="A9" s="31"/>
      <c r="B9" s="36"/>
      <c r="C9" s="31"/>
      <c r="D9" s="31"/>
      <c r="E9" s="284" t="s">
        <v>104</v>
      </c>
      <c r="F9" s="286"/>
      <c r="G9" s="286"/>
      <c r="H9" s="286"/>
      <c r="I9" s="119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6"/>
      <c r="C10" s="31"/>
      <c r="D10" s="118" t="s">
        <v>105</v>
      </c>
      <c r="E10" s="31"/>
      <c r="F10" s="31"/>
      <c r="G10" s="31"/>
      <c r="H10" s="31"/>
      <c r="I10" s="119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hidden="1" customHeight="1">
      <c r="A11" s="31"/>
      <c r="B11" s="36"/>
      <c r="C11" s="31"/>
      <c r="D11" s="31"/>
      <c r="E11" s="287" t="s">
        <v>106</v>
      </c>
      <c r="F11" s="286"/>
      <c r="G11" s="286"/>
      <c r="H11" s="286"/>
      <c r="I11" s="119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 hidden="1">
      <c r="A12" s="31"/>
      <c r="B12" s="36"/>
      <c r="C12" s="31"/>
      <c r="D12" s="31"/>
      <c r="E12" s="31"/>
      <c r="F12" s="31"/>
      <c r="G12" s="31"/>
      <c r="H12" s="31"/>
      <c r="I12" s="119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hidden="1" customHeight="1">
      <c r="A13" s="31"/>
      <c r="B13" s="36"/>
      <c r="C13" s="31"/>
      <c r="D13" s="118" t="s">
        <v>17</v>
      </c>
      <c r="E13" s="31"/>
      <c r="F13" s="107" t="s">
        <v>1</v>
      </c>
      <c r="G13" s="31"/>
      <c r="H13" s="31"/>
      <c r="I13" s="120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18" t="s">
        <v>19</v>
      </c>
      <c r="E14" s="31"/>
      <c r="F14" s="107" t="s">
        <v>20</v>
      </c>
      <c r="G14" s="31"/>
      <c r="H14" s="31"/>
      <c r="I14" s="120" t="s">
        <v>21</v>
      </c>
      <c r="J14" s="121" t="str">
        <f>'Rekapitulácia stavby'!AN8</f>
        <v>28. 2. 2020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hidden="1" customHeight="1">
      <c r="A15" s="31"/>
      <c r="B15" s="36"/>
      <c r="C15" s="31"/>
      <c r="D15" s="31"/>
      <c r="E15" s="31"/>
      <c r="F15" s="31"/>
      <c r="G15" s="31"/>
      <c r="H15" s="31"/>
      <c r="I15" s="119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hidden="1" customHeight="1">
      <c r="A16" s="31"/>
      <c r="B16" s="36"/>
      <c r="C16" s="31"/>
      <c r="D16" s="118" t="s">
        <v>23</v>
      </c>
      <c r="E16" s="31"/>
      <c r="F16" s="31"/>
      <c r="G16" s="31"/>
      <c r="H16" s="31"/>
      <c r="I16" s="120" t="s">
        <v>24</v>
      </c>
      <c r="J16" s="107" t="s">
        <v>1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6"/>
      <c r="C17" s="31"/>
      <c r="D17" s="31"/>
      <c r="E17" s="107" t="s">
        <v>25</v>
      </c>
      <c r="F17" s="31"/>
      <c r="G17" s="31"/>
      <c r="H17" s="31"/>
      <c r="I17" s="120" t="s">
        <v>26</v>
      </c>
      <c r="J17" s="107" t="s">
        <v>1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6"/>
      <c r="C18" s="31"/>
      <c r="D18" s="31"/>
      <c r="E18" s="31"/>
      <c r="F18" s="31"/>
      <c r="G18" s="31"/>
      <c r="H18" s="31"/>
      <c r="I18" s="119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6"/>
      <c r="C19" s="31"/>
      <c r="D19" s="118" t="s">
        <v>27</v>
      </c>
      <c r="E19" s="31"/>
      <c r="F19" s="31"/>
      <c r="G19" s="31"/>
      <c r="H19" s="31"/>
      <c r="I19" s="120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6"/>
      <c r="C20" s="31"/>
      <c r="D20" s="31"/>
      <c r="E20" s="288" t="str">
        <f>'Rekapitulácia stavby'!E14</f>
        <v>Vyplň údaj</v>
      </c>
      <c r="F20" s="289"/>
      <c r="G20" s="289"/>
      <c r="H20" s="289"/>
      <c r="I20" s="120" t="s">
        <v>26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6"/>
      <c r="C21" s="31"/>
      <c r="D21" s="31"/>
      <c r="E21" s="31"/>
      <c r="F21" s="31"/>
      <c r="G21" s="31"/>
      <c r="H21" s="31"/>
      <c r="I21" s="119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6"/>
      <c r="C22" s="31"/>
      <c r="D22" s="118" t="s">
        <v>29</v>
      </c>
      <c r="E22" s="31"/>
      <c r="F22" s="31"/>
      <c r="G22" s="31"/>
      <c r="H22" s="31"/>
      <c r="I22" s="120" t="s">
        <v>24</v>
      </c>
      <c r="J22" s="107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6"/>
      <c r="C23" s="31"/>
      <c r="D23" s="31"/>
      <c r="E23" s="107" t="s">
        <v>30</v>
      </c>
      <c r="F23" s="31"/>
      <c r="G23" s="31"/>
      <c r="H23" s="31"/>
      <c r="I23" s="120" t="s">
        <v>26</v>
      </c>
      <c r="J23" s="107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6"/>
      <c r="C24" s="31"/>
      <c r="D24" s="31"/>
      <c r="E24" s="31"/>
      <c r="F24" s="31"/>
      <c r="G24" s="31"/>
      <c r="H24" s="31"/>
      <c r="I24" s="119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6"/>
      <c r="C25" s="31"/>
      <c r="D25" s="118" t="s">
        <v>32</v>
      </c>
      <c r="E25" s="31"/>
      <c r="F25" s="31"/>
      <c r="G25" s="31"/>
      <c r="H25" s="31"/>
      <c r="I25" s="120" t="s">
        <v>24</v>
      </c>
      <c r="J25" s="107" t="s">
        <v>1</v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6"/>
      <c r="C26" s="31"/>
      <c r="D26" s="31"/>
      <c r="E26" s="107" t="s">
        <v>33</v>
      </c>
      <c r="F26" s="31"/>
      <c r="G26" s="31"/>
      <c r="H26" s="31"/>
      <c r="I26" s="120" t="s">
        <v>26</v>
      </c>
      <c r="J26" s="107" t="s">
        <v>1</v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6"/>
      <c r="C27" s="31"/>
      <c r="D27" s="31"/>
      <c r="E27" s="31"/>
      <c r="F27" s="31"/>
      <c r="G27" s="31"/>
      <c r="H27" s="31"/>
      <c r="I27" s="119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6"/>
      <c r="C28" s="31"/>
      <c r="D28" s="118" t="s">
        <v>34</v>
      </c>
      <c r="E28" s="31"/>
      <c r="F28" s="31"/>
      <c r="G28" s="31"/>
      <c r="H28" s="31"/>
      <c r="I28" s="119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122"/>
      <c r="B29" s="123"/>
      <c r="C29" s="122"/>
      <c r="D29" s="122"/>
      <c r="E29" s="290" t="s">
        <v>1</v>
      </c>
      <c r="F29" s="290"/>
      <c r="G29" s="290"/>
      <c r="H29" s="290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hidden="1" customHeight="1">
      <c r="A30" s="31"/>
      <c r="B30" s="36"/>
      <c r="C30" s="31"/>
      <c r="D30" s="31"/>
      <c r="E30" s="31"/>
      <c r="F30" s="31"/>
      <c r="G30" s="31"/>
      <c r="H30" s="31"/>
      <c r="I30" s="119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26"/>
      <c r="E31" s="126"/>
      <c r="F31" s="126"/>
      <c r="G31" s="126"/>
      <c r="H31" s="126"/>
      <c r="I31" s="127"/>
      <c r="J31" s="126"/>
      <c r="K31" s="126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6"/>
      <c r="C32" s="31"/>
      <c r="D32" s="128" t="s">
        <v>35</v>
      </c>
      <c r="E32" s="31"/>
      <c r="F32" s="31"/>
      <c r="G32" s="31"/>
      <c r="H32" s="31"/>
      <c r="I32" s="119"/>
      <c r="J32" s="129">
        <f>ROUND(J127,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6"/>
      <c r="C33" s="31"/>
      <c r="D33" s="126"/>
      <c r="E33" s="126"/>
      <c r="F33" s="126"/>
      <c r="G33" s="126"/>
      <c r="H33" s="126"/>
      <c r="I33" s="127"/>
      <c r="J33" s="126"/>
      <c r="K33" s="126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31"/>
      <c r="F34" s="130" t="s">
        <v>37</v>
      </c>
      <c r="G34" s="31"/>
      <c r="H34" s="31"/>
      <c r="I34" s="131" t="s">
        <v>36</v>
      </c>
      <c r="J34" s="130" t="s">
        <v>38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132" t="s">
        <v>39</v>
      </c>
      <c r="E35" s="118" t="s">
        <v>40</v>
      </c>
      <c r="F35" s="133">
        <f>ROUND((SUM(BE127:BE155)),  2)</f>
        <v>0</v>
      </c>
      <c r="G35" s="31"/>
      <c r="H35" s="31"/>
      <c r="I35" s="134">
        <v>0.2</v>
      </c>
      <c r="J35" s="133">
        <f>ROUND(((SUM(BE127:BE155))*I35), 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8" t="s">
        <v>41</v>
      </c>
      <c r="F36" s="133">
        <f>ROUND((SUM(BF127:BF155)),  2)</f>
        <v>0</v>
      </c>
      <c r="G36" s="31"/>
      <c r="H36" s="31"/>
      <c r="I36" s="134">
        <v>0.2</v>
      </c>
      <c r="J36" s="133">
        <f>ROUND(((SUM(BF127:BF155))*I36), 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8" t="s">
        <v>42</v>
      </c>
      <c r="F37" s="133">
        <f>ROUND((SUM(BG127:BG155)),  2)</f>
        <v>0</v>
      </c>
      <c r="G37" s="31"/>
      <c r="H37" s="31"/>
      <c r="I37" s="134">
        <v>0.2</v>
      </c>
      <c r="J37" s="133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8" t="s">
        <v>43</v>
      </c>
      <c r="F38" s="133">
        <f>ROUND((SUM(BH127:BH155)),  2)</f>
        <v>0</v>
      </c>
      <c r="G38" s="31"/>
      <c r="H38" s="31"/>
      <c r="I38" s="134">
        <v>0.2</v>
      </c>
      <c r="J38" s="133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18" t="s">
        <v>44</v>
      </c>
      <c r="F39" s="133">
        <f>ROUND((SUM(BI127:BI155)),  2)</f>
        <v>0</v>
      </c>
      <c r="G39" s="31"/>
      <c r="H39" s="31"/>
      <c r="I39" s="134">
        <v>0</v>
      </c>
      <c r="J39" s="133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6"/>
      <c r="C40" s="31"/>
      <c r="D40" s="31"/>
      <c r="E40" s="31"/>
      <c r="F40" s="31"/>
      <c r="G40" s="31"/>
      <c r="H40" s="31"/>
      <c r="I40" s="119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6"/>
      <c r="C41" s="135"/>
      <c r="D41" s="136" t="s">
        <v>45</v>
      </c>
      <c r="E41" s="137"/>
      <c r="F41" s="137"/>
      <c r="G41" s="138" t="s">
        <v>46</v>
      </c>
      <c r="H41" s="139" t="s">
        <v>47</v>
      </c>
      <c r="I41" s="140"/>
      <c r="J41" s="141">
        <f>SUM(J32:J39)</f>
        <v>0</v>
      </c>
      <c r="K41" s="142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6"/>
      <c r="C42" s="31"/>
      <c r="D42" s="31"/>
      <c r="E42" s="31"/>
      <c r="F42" s="31"/>
      <c r="G42" s="31"/>
      <c r="H42" s="31"/>
      <c r="I42" s="119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7"/>
      <c r="I43" s="112"/>
      <c r="L43" s="17"/>
    </row>
    <row r="44" spans="1:31" s="1" customFormat="1" ht="14.45" hidden="1" customHeight="1">
      <c r="B44" s="17"/>
      <c r="I44" s="112"/>
      <c r="L44" s="17"/>
    </row>
    <row r="45" spans="1:31" s="1" customFormat="1" ht="14.45" hidden="1" customHeight="1">
      <c r="B45" s="17"/>
      <c r="I45" s="112"/>
      <c r="L45" s="17"/>
    </row>
    <row r="46" spans="1:31" s="1" customFormat="1" ht="14.45" hidden="1" customHeight="1">
      <c r="B46" s="17"/>
      <c r="I46" s="112"/>
      <c r="L46" s="17"/>
    </row>
    <row r="47" spans="1:31" s="1" customFormat="1" ht="14.45" hidden="1" customHeight="1">
      <c r="B47" s="17"/>
      <c r="I47" s="112"/>
      <c r="L47" s="17"/>
    </row>
    <row r="48" spans="1:31" s="1" customFormat="1" ht="14.45" hidden="1" customHeight="1">
      <c r="B48" s="17"/>
      <c r="I48" s="112"/>
      <c r="L48" s="17"/>
    </row>
    <row r="49" spans="1:31" s="1" customFormat="1" ht="14.45" hidden="1" customHeight="1">
      <c r="B49" s="17"/>
      <c r="I49" s="112"/>
      <c r="L49" s="17"/>
    </row>
    <row r="50" spans="1:31" s="2" customFormat="1" ht="14.45" hidden="1" customHeight="1">
      <c r="B50" s="48"/>
      <c r="D50" s="143" t="s">
        <v>48</v>
      </c>
      <c r="E50" s="144"/>
      <c r="F50" s="144"/>
      <c r="G50" s="143" t="s">
        <v>49</v>
      </c>
      <c r="H50" s="144"/>
      <c r="I50" s="145"/>
      <c r="J50" s="144"/>
      <c r="K50" s="144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46" t="s">
        <v>50</v>
      </c>
      <c r="E61" s="147"/>
      <c r="F61" s="148" t="s">
        <v>51</v>
      </c>
      <c r="G61" s="146" t="s">
        <v>50</v>
      </c>
      <c r="H61" s="147"/>
      <c r="I61" s="149"/>
      <c r="J61" s="150" t="s">
        <v>51</v>
      </c>
      <c r="K61" s="14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43" t="s">
        <v>52</v>
      </c>
      <c r="E65" s="151"/>
      <c r="F65" s="151"/>
      <c r="G65" s="143" t="s">
        <v>53</v>
      </c>
      <c r="H65" s="151"/>
      <c r="I65" s="152"/>
      <c r="J65" s="151"/>
      <c r="K65" s="15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46" t="s">
        <v>50</v>
      </c>
      <c r="E76" s="147"/>
      <c r="F76" s="148" t="s">
        <v>51</v>
      </c>
      <c r="G76" s="146" t="s">
        <v>50</v>
      </c>
      <c r="H76" s="147"/>
      <c r="I76" s="149"/>
      <c r="J76" s="150" t="s">
        <v>51</v>
      </c>
      <c r="K76" s="14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31" s="2" customFormat="1" ht="6.95" customHeight="1">
      <c r="A81" s="31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107</v>
      </c>
      <c r="D82" s="33"/>
      <c r="E82" s="33"/>
      <c r="F82" s="33"/>
      <c r="G82" s="33"/>
      <c r="H82" s="33"/>
      <c r="I82" s="119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119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119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91" t="str">
        <f>E7</f>
        <v>Rekonštrukcia interiéru KD Stará Ľubovňa</v>
      </c>
      <c r="F85" s="292"/>
      <c r="G85" s="292"/>
      <c r="H85" s="292"/>
      <c r="I85" s="119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103</v>
      </c>
      <c r="D86" s="19"/>
      <c r="E86" s="19"/>
      <c r="F86" s="19"/>
      <c r="G86" s="19"/>
      <c r="H86" s="19"/>
      <c r="I86" s="112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91" t="s">
        <v>104</v>
      </c>
      <c r="F87" s="293"/>
      <c r="G87" s="293"/>
      <c r="H87" s="293"/>
      <c r="I87" s="119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105</v>
      </c>
      <c r="D88" s="33"/>
      <c r="E88" s="33"/>
      <c r="F88" s="33"/>
      <c r="G88" s="33"/>
      <c r="H88" s="33"/>
      <c r="I88" s="119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39" t="str">
        <f>E11</f>
        <v>02 - Stavebné úpravy</v>
      </c>
      <c r="F89" s="293"/>
      <c r="G89" s="293"/>
      <c r="H89" s="293"/>
      <c r="I89" s="119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119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>Stará Ľubovňa</v>
      </c>
      <c r="G91" s="33"/>
      <c r="H91" s="33"/>
      <c r="I91" s="120" t="s">
        <v>21</v>
      </c>
      <c r="J91" s="63" t="str">
        <f>IF(J14="","",J14)</f>
        <v>28. 2. 2020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119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23</v>
      </c>
      <c r="D93" s="33"/>
      <c r="E93" s="33"/>
      <c r="F93" s="24" t="str">
        <f>E17</f>
        <v>Mesto Stará Ľubovňa</v>
      </c>
      <c r="G93" s="33"/>
      <c r="H93" s="33"/>
      <c r="I93" s="120" t="s">
        <v>29</v>
      </c>
      <c r="J93" s="29" t="str">
        <f>E23</f>
        <v>Ing. Vladislav Slosarčik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27</v>
      </c>
      <c r="D94" s="33"/>
      <c r="E94" s="33"/>
      <c r="F94" s="24" t="str">
        <f>IF(E20="","",E20)</f>
        <v>Vyplň údaj</v>
      </c>
      <c r="G94" s="33"/>
      <c r="H94" s="33"/>
      <c r="I94" s="120" t="s">
        <v>32</v>
      </c>
      <c r="J94" s="29" t="str">
        <f>E26</f>
        <v>Ing. Slosarčik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119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9" t="s">
        <v>108</v>
      </c>
      <c r="D96" s="160"/>
      <c r="E96" s="160"/>
      <c r="F96" s="160"/>
      <c r="G96" s="160"/>
      <c r="H96" s="160"/>
      <c r="I96" s="161"/>
      <c r="J96" s="162" t="s">
        <v>109</v>
      </c>
      <c r="K96" s="160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119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63" t="s">
        <v>110</v>
      </c>
      <c r="D98" s="33"/>
      <c r="E98" s="33"/>
      <c r="F98" s="33"/>
      <c r="G98" s="33"/>
      <c r="H98" s="33"/>
      <c r="I98" s="119"/>
      <c r="J98" s="81">
        <f>J127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111</v>
      </c>
    </row>
    <row r="99" spans="1:47" s="9" customFormat="1" ht="24.95" customHeight="1">
      <c r="B99" s="164"/>
      <c r="C99" s="165"/>
      <c r="D99" s="166" t="s">
        <v>112</v>
      </c>
      <c r="E99" s="167"/>
      <c r="F99" s="167"/>
      <c r="G99" s="167"/>
      <c r="H99" s="167"/>
      <c r="I99" s="168"/>
      <c r="J99" s="169">
        <f>J128</f>
        <v>0</v>
      </c>
      <c r="K99" s="165"/>
      <c r="L99" s="170"/>
    </row>
    <row r="100" spans="1:47" s="10" customFormat="1" ht="19.899999999999999" customHeight="1">
      <c r="B100" s="171"/>
      <c r="C100" s="101"/>
      <c r="D100" s="172" t="s">
        <v>113</v>
      </c>
      <c r="E100" s="173"/>
      <c r="F100" s="173"/>
      <c r="G100" s="173"/>
      <c r="H100" s="173"/>
      <c r="I100" s="174"/>
      <c r="J100" s="175">
        <f>J129</f>
        <v>0</v>
      </c>
      <c r="K100" s="101"/>
      <c r="L100" s="176"/>
    </row>
    <row r="101" spans="1:47" s="10" customFormat="1" ht="19.899999999999999" customHeight="1">
      <c r="B101" s="171"/>
      <c r="C101" s="101"/>
      <c r="D101" s="172" t="s">
        <v>114</v>
      </c>
      <c r="E101" s="173"/>
      <c r="F101" s="173"/>
      <c r="G101" s="173"/>
      <c r="H101" s="173"/>
      <c r="I101" s="174"/>
      <c r="J101" s="175">
        <f>J142</f>
        <v>0</v>
      </c>
      <c r="K101" s="101"/>
      <c r="L101" s="176"/>
    </row>
    <row r="102" spans="1:47" s="10" customFormat="1" ht="19.899999999999999" customHeight="1">
      <c r="B102" s="171"/>
      <c r="C102" s="101"/>
      <c r="D102" s="172" t="s">
        <v>115</v>
      </c>
      <c r="E102" s="173"/>
      <c r="F102" s="173"/>
      <c r="G102" s="173"/>
      <c r="H102" s="173"/>
      <c r="I102" s="174"/>
      <c r="J102" s="175">
        <f>J144</f>
        <v>0</v>
      </c>
      <c r="K102" s="101"/>
      <c r="L102" s="176"/>
    </row>
    <row r="103" spans="1:47" s="9" customFormat="1" ht="24.95" customHeight="1">
      <c r="B103" s="164"/>
      <c r="C103" s="165"/>
      <c r="D103" s="166" t="s">
        <v>116</v>
      </c>
      <c r="E103" s="167"/>
      <c r="F103" s="167"/>
      <c r="G103" s="167"/>
      <c r="H103" s="167"/>
      <c r="I103" s="168"/>
      <c r="J103" s="169">
        <f>J146</f>
        <v>0</v>
      </c>
      <c r="K103" s="165"/>
      <c r="L103" s="170"/>
    </row>
    <row r="104" spans="1:47" s="10" customFormat="1" ht="19.899999999999999" customHeight="1">
      <c r="B104" s="171"/>
      <c r="C104" s="101"/>
      <c r="D104" s="172" t="s">
        <v>117</v>
      </c>
      <c r="E104" s="173"/>
      <c r="F104" s="173"/>
      <c r="G104" s="173"/>
      <c r="H104" s="173"/>
      <c r="I104" s="174"/>
      <c r="J104" s="175">
        <f>J147</f>
        <v>0</v>
      </c>
      <c r="K104" s="101"/>
      <c r="L104" s="176"/>
    </row>
    <row r="105" spans="1:47" s="10" customFormat="1" ht="19.899999999999999" customHeight="1">
      <c r="B105" s="171"/>
      <c r="C105" s="101"/>
      <c r="D105" s="172" t="s">
        <v>118</v>
      </c>
      <c r="E105" s="173"/>
      <c r="F105" s="173"/>
      <c r="G105" s="173"/>
      <c r="H105" s="173"/>
      <c r="I105" s="174"/>
      <c r="J105" s="175">
        <f>J150</f>
        <v>0</v>
      </c>
      <c r="K105" s="101"/>
      <c r="L105" s="176"/>
    </row>
    <row r="106" spans="1:47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119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6.95" customHeight="1">
      <c r="A107" s="31"/>
      <c r="B107" s="51"/>
      <c r="C107" s="52"/>
      <c r="D107" s="52"/>
      <c r="E107" s="52"/>
      <c r="F107" s="52"/>
      <c r="G107" s="52"/>
      <c r="H107" s="52"/>
      <c r="I107" s="155"/>
      <c r="J107" s="52"/>
      <c r="K107" s="52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47" s="2" customFormat="1" ht="6.95" customHeight="1">
      <c r="A111" s="31"/>
      <c r="B111" s="53"/>
      <c r="C111" s="54"/>
      <c r="D111" s="54"/>
      <c r="E111" s="54"/>
      <c r="F111" s="54"/>
      <c r="G111" s="54"/>
      <c r="H111" s="54"/>
      <c r="I111" s="158"/>
      <c r="J111" s="54"/>
      <c r="K111" s="54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4.95" customHeight="1">
      <c r="A112" s="31"/>
      <c r="B112" s="32"/>
      <c r="C112" s="20" t="s">
        <v>119</v>
      </c>
      <c r="D112" s="33"/>
      <c r="E112" s="33"/>
      <c r="F112" s="33"/>
      <c r="G112" s="33"/>
      <c r="H112" s="33"/>
      <c r="I112" s="119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119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12" customHeight="1">
      <c r="A114" s="31"/>
      <c r="B114" s="32"/>
      <c r="C114" s="26" t="s">
        <v>15</v>
      </c>
      <c r="D114" s="33"/>
      <c r="E114" s="33"/>
      <c r="F114" s="33"/>
      <c r="G114" s="33"/>
      <c r="H114" s="33"/>
      <c r="I114" s="119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6.5" customHeight="1">
      <c r="A115" s="31"/>
      <c r="B115" s="32"/>
      <c r="C115" s="33"/>
      <c r="D115" s="33"/>
      <c r="E115" s="291" t="str">
        <f>E7</f>
        <v>Rekonštrukcia interiéru KD Stará Ľubovňa</v>
      </c>
      <c r="F115" s="292"/>
      <c r="G115" s="292"/>
      <c r="H115" s="292"/>
      <c r="I115" s="119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1" customFormat="1" ht="12" customHeight="1">
      <c r="B116" s="18"/>
      <c r="C116" s="26" t="s">
        <v>103</v>
      </c>
      <c r="D116" s="19"/>
      <c r="E116" s="19"/>
      <c r="F116" s="19"/>
      <c r="G116" s="19"/>
      <c r="H116" s="19"/>
      <c r="I116" s="112"/>
      <c r="J116" s="19"/>
      <c r="K116" s="19"/>
      <c r="L116" s="17"/>
    </row>
    <row r="117" spans="1:63" s="2" customFormat="1" ht="16.5" customHeight="1">
      <c r="A117" s="31"/>
      <c r="B117" s="32"/>
      <c r="C117" s="33"/>
      <c r="D117" s="33"/>
      <c r="E117" s="291" t="s">
        <v>104</v>
      </c>
      <c r="F117" s="293"/>
      <c r="G117" s="293"/>
      <c r="H117" s="293"/>
      <c r="I117" s="119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105</v>
      </c>
      <c r="D118" s="33"/>
      <c r="E118" s="33"/>
      <c r="F118" s="33"/>
      <c r="G118" s="33"/>
      <c r="H118" s="33"/>
      <c r="I118" s="119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9" t="str">
        <f>E11</f>
        <v>02 - Stavebné úpravy</v>
      </c>
      <c r="F119" s="293"/>
      <c r="G119" s="293"/>
      <c r="H119" s="293"/>
      <c r="I119" s="119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119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19</v>
      </c>
      <c r="D121" s="33"/>
      <c r="E121" s="33"/>
      <c r="F121" s="24" t="str">
        <f>F14</f>
        <v>Stará Ľubovňa</v>
      </c>
      <c r="G121" s="33"/>
      <c r="H121" s="33"/>
      <c r="I121" s="120" t="s">
        <v>21</v>
      </c>
      <c r="J121" s="63" t="str">
        <f>IF(J14="","",J14)</f>
        <v>28. 2. 2020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119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25.7" customHeight="1">
      <c r="A123" s="31"/>
      <c r="B123" s="32"/>
      <c r="C123" s="26" t="s">
        <v>23</v>
      </c>
      <c r="D123" s="33"/>
      <c r="E123" s="33"/>
      <c r="F123" s="24" t="str">
        <f>E17</f>
        <v>Mesto Stará Ľubovňa</v>
      </c>
      <c r="G123" s="33"/>
      <c r="H123" s="33"/>
      <c r="I123" s="120" t="s">
        <v>29</v>
      </c>
      <c r="J123" s="29" t="str">
        <f>E23</f>
        <v>Ing. Vladislav Slosarčik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27</v>
      </c>
      <c r="D124" s="33"/>
      <c r="E124" s="33"/>
      <c r="F124" s="24" t="str">
        <f>IF(E20="","",E20)</f>
        <v>Vyplň údaj</v>
      </c>
      <c r="G124" s="33"/>
      <c r="H124" s="33"/>
      <c r="I124" s="120" t="s">
        <v>32</v>
      </c>
      <c r="J124" s="29" t="str">
        <f>E26</f>
        <v>Ing. Slosarčik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119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77"/>
      <c r="B126" s="178"/>
      <c r="C126" s="179" t="s">
        <v>120</v>
      </c>
      <c r="D126" s="180" t="s">
        <v>60</v>
      </c>
      <c r="E126" s="180" t="s">
        <v>56</v>
      </c>
      <c r="F126" s="180" t="s">
        <v>57</v>
      </c>
      <c r="G126" s="180" t="s">
        <v>121</v>
      </c>
      <c r="H126" s="180" t="s">
        <v>122</v>
      </c>
      <c r="I126" s="181" t="s">
        <v>123</v>
      </c>
      <c r="J126" s="182" t="s">
        <v>109</v>
      </c>
      <c r="K126" s="183" t="s">
        <v>124</v>
      </c>
      <c r="L126" s="184"/>
      <c r="M126" s="72" t="s">
        <v>1</v>
      </c>
      <c r="N126" s="73" t="s">
        <v>39</v>
      </c>
      <c r="O126" s="73" t="s">
        <v>125</v>
      </c>
      <c r="P126" s="73" t="s">
        <v>126</v>
      </c>
      <c r="Q126" s="73" t="s">
        <v>127</v>
      </c>
      <c r="R126" s="73" t="s">
        <v>128</v>
      </c>
      <c r="S126" s="73" t="s">
        <v>129</v>
      </c>
      <c r="T126" s="74" t="s">
        <v>130</v>
      </c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</row>
    <row r="127" spans="1:63" s="2" customFormat="1" ht="22.9" customHeight="1">
      <c r="A127" s="31"/>
      <c r="B127" s="32"/>
      <c r="C127" s="79" t="s">
        <v>110</v>
      </c>
      <c r="D127" s="33"/>
      <c r="E127" s="33"/>
      <c r="F127" s="33"/>
      <c r="G127" s="33"/>
      <c r="H127" s="33"/>
      <c r="I127" s="119"/>
      <c r="J127" s="185">
        <f>BK127</f>
        <v>0</v>
      </c>
      <c r="K127" s="33"/>
      <c r="L127" s="36"/>
      <c r="M127" s="75"/>
      <c r="N127" s="186"/>
      <c r="O127" s="76"/>
      <c r="P127" s="187">
        <f>P128+P146</f>
        <v>0</v>
      </c>
      <c r="Q127" s="76"/>
      <c r="R127" s="187">
        <f>R128+R146</f>
        <v>15.737209659999998</v>
      </c>
      <c r="S127" s="76"/>
      <c r="T127" s="188">
        <f>T128+T146</f>
        <v>0.13200000000000001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74</v>
      </c>
      <c r="AU127" s="14" t="s">
        <v>111</v>
      </c>
      <c r="BK127" s="189">
        <f>BK128+BK146</f>
        <v>0</v>
      </c>
    </row>
    <row r="128" spans="1:63" s="12" customFormat="1" ht="25.9" customHeight="1">
      <c r="B128" s="190"/>
      <c r="C128" s="191"/>
      <c r="D128" s="192" t="s">
        <v>74</v>
      </c>
      <c r="E128" s="193" t="s">
        <v>131</v>
      </c>
      <c r="F128" s="193" t="s">
        <v>132</v>
      </c>
      <c r="G128" s="191"/>
      <c r="H128" s="191"/>
      <c r="I128" s="194"/>
      <c r="J128" s="195">
        <f>BK128</f>
        <v>0</v>
      </c>
      <c r="K128" s="191"/>
      <c r="L128" s="196"/>
      <c r="M128" s="197"/>
      <c r="N128" s="198"/>
      <c r="O128" s="198"/>
      <c r="P128" s="199">
        <f>P129+P142+P144</f>
        <v>0</v>
      </c>
      <c r="Q128" s="198"/>
      <c r="R128" s="199">
        <f>R129+R142+R144</f>
        <v>15.476221659999998</v>
      </c>
      <c r="S128" s="198"/>
      <c r="T128" s="200">
        <f>T129+T142+T144</f>
        <v>0.13200000000000001</v>
      </c>
      <c r="AR128" s="201" t="s">
        <v>82</v>
      </c>
      <c r="AT128" s="202" t="s">
        <v>74</v>
      </c>
      <c r="AU128" s="202" t="s">
        <v>75</v>
      </c>
      <c r="AY128" s="201" t="s">
        <v>133</v>
      </c>
      <c r="BK128" s="203">
        <f>BK129+BK142+BK144</f>
        <v>0</v>
      </c>
    </row>
    <row r="129" spans="1:65" s="12" customFormat="1" ht="22.9" customHeight="1">
      <c r="B129" s="190"/>
      <c r="C129" s="191"/>
      <c r="D129" s="192" t="s">
        <v>74</v>
      </c>
      <c r="E129" s="204" t="s">
        <v>134</v>
      </c>
      <c r="F129" s="204" t="s">
        <v>135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SUM(P130:P141)</f>
        <v>0</v>
      </c>
      <c r="Q129" s="198"/>
      <c r="R129" s="199">
        <f>SUM(R130:R141)</f>
        <v>15.476221659999998</v>
      </c>
      <c r="S129" s="198"/>
      <c r="T129" s="200">
        <f>SUM(T130:T141)</f>
        <v>0</v>
      </c>
      <c r="AR129" s="201" t="s">
        <v>82</v>
      </c>
      <c r="AT129" s="202" t="s">
        <v>74</v>
      </c>
      <c r="AU129" s="202" t="s">
        <v>82</v>
      </c>
      <c r="AY129" s="201" t="s">
        <v>133</v>
      </c>
      <c r="BK129" s="203">
        <f>SUM(BK130:BK141)</f>
        <v>0</v>
      </c>
    </row>
    <row r="130" spans="1:65" s="2" customFormat="1" ht="21.75" customHeight="1">
      <c r="A130" s="31"/>
      <c r="B130" s="32"/>
      <c r="C130" s="206" t="s">
        <v>82</v>
      </c>
      <c r="D130" s="206" t="s">
        <v>136</v>
      </c>
      <c r="E130" s="207" t="s">
        <v>137</v>
      </c>
      <c r="F130" s="208" t="s">
        <v>138</v>
      </c>
      <c r="G130" s="209" t="s">
        <v>139</v>
      </c>
      <c r="H130" s="210">
        <v>20.16</v>
      </c>
      <c r="I130" s="211"/>
      <c r="J130" s="212">
        <f t="shared" ref="J130:J141" si="0">ROUND(I130*H130,2)</f>
        <v>0</v>
      </c>
      <c r="K130" s="213"/>
      <c r="L130" s="36"/>
      <c r="M130" s="214" t="s">
        <v>1</v>
      </c>
      <c r="N130" s="215" t="s">
        <v>41</v>
      </c>
      <c r="O130" s="68"/>
      <c r="P130" s="216">
        <f t="shared" ref="P130:P141" si="1">O130*H130</f>
        <v>0</v>
      </c>
      <c r="Q130" s="216">
        <v>1.9000000000000001E-4</v>
      </c>
      <c r="R130" s="216">
        <f t="shared" ref="R130:R141" si="2">Q130*H130</f>
        <v>3.8304000000000003E-3</v>
      </c>
      <c r="S130" s="216">
        <v>0</v>
      </c>
      <c r="T130" s="217">
        <f t="shared" ref="T130:T141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8" t="s">
        <v>140</v>
      </c>
      <c r="AT130" s="218" t="s">
        <v>136</v>
      </c>
      <c r="AU130" s="218" t="s">
        <v>88</v>
      </c>
      <c r="AY130" s="14" t="s">
        <v>133</v>
      </c>
      <c r="BE130" s="219">
        <f t="shared" ref="BE130:BE141" si="4">IF(N130="základná",J130,0)</f>
        <v>0</v>
      </c>
      <c r="BF130" s="219">
        <f t="shared" ref="BF130:BF141" si="5">IF(N130="znížená",J130,0)</f>
        <v>0</v>
      </c>
      <c r="BG130" s="219">
        <f t="shared" ref="BG130:BG141" si="6">IF(N130="zákl. prenesená",J130,0)</f>
        <v>0</v>
      </c>
      <c r="BH130" s="219">
        <f t="shared" ref="BH130:BH141" si="7">IF(N130="zníž. prenesená",J130,0)</f>
        <v>0</v>
      </c>
      <c r="BI130" s="219">
        <f t="shared" ref="BI130:BI141" si="8">IF(N130="nulová",J130,0)</f>
        <v>0</v>
      </c>
      <c r="BJ130" s="14" t="s">
        <v>88</v>
      </c>
      <c r="BK130" s="219">
        <f t="shared" ref="BK130:BK141" si="9">ROUND(I130*H130,2)</f>
        <v>0</v>
      </c>
      <c r="BL130" s="14" t="s">
        <v>140</v>
      </c>
      <c r="BM130" s="218" t="s">
        <v>141</v>
      </c>
    </row>
    <row r="131" spans="1:65" s="2" customFormat="1" ht="33" customHeight="1">
      <c r="A131" s="31"/>
      <c r="B131" s="32"/>
      <c r="C131" s="206" t="s">
        <v>88</v>
      </c>
      <c r="D131" s="206" t="s">
        <v>136</v>
      </c>
      <c r="E131" s="207" t="s">
        <v>142</v>
      </c>
      <c r="F131" s="208" t="s">
        <v>143</v>
      </c>
      <c r="G131" s="209" t="s">
        <v>139</v>
      </c>
      <c r="H131" s="210">
        <v>78.018000000000001</v>
      </c>
      <c r="I131" s="211"/>
      <c r="J131" s="212">
        <f t="shared" si="0"/>
        <v>0</v>
      </c>
      <c r="K131" s="213"/>
      <c r="L131" s="36"/>
      <c r="M131" s="214" t="s">
        <v>1</v>
      </c>
      <c r="N131" s="215" t="s">
        <v>41</v>
      </c>
      <c r="O131" s="68"/>
      <c r="P131" s="216">
        <f t="shared" si="1"/>
        <v>0</v>
      </c>
      <c r="Q131" s="216">
        <v>3.0530000000000002E-2</v>
      </c>
      <c r="R131" s="216">
        <f t="shared" si="2"/>
        <v>2.38188954</v>
      </c>
      <c r="S131" s="216">
        <v>0</v>
      </c>
      <c r="T131" s="217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8" t="s">
        <v>140</v>
      </c>
      <c r="AT131" s="218" t="s">
        <v>136</v>
      </c>
      <c r="AU131" s="218" t="s">
        <v>88</v>
      </c>
      <c r="AY131" s="14" t="s">
        <v>133</v>
      </c>
      <c r="BE131" s="219">
        <f t="shared" si="4"/>
        <v>0</v>
      </c>
      <c r="BF131" s="219">
        <f t="shared" si="5"/>
        <v>0</v>
      </c>
      <c r="BG131" s="219">
        <f t="shared" si="6"/>
        <v>0</v>
      </c>
      <c r="BH131" s="219">
        <f t="shared" si="7"/>
        <v>0</v>
      </c>
      <c r="BI131" s="219">
        <f t="shared" si="8"/>
        <v>0</v>
      </c>
      <c r="BJ131" s="14" t="s">
        <v>88</v>
      </c>
      <c r="BK131" s="219">
        <f t="shared" si="9"/>
        <v>0</v>
      </c>
      <c r="BL131" s="14" t="s">
        <v>140</v>
      </c>
      <c r="BM131" s="218" t="s">
        <v>144</v>
      </c>
    </row>
    <row r="132" spans="1:65" s="2" customFormat="1" ht="33" customHeight="1">
      <c r="A132" s="31"/>
      <c r="B132" s="32"/>
      <c r="C132" s="206" t="s">
        <v>145</v>
      </c>
      <c r="D132" s="206" t="s">
        <v>136</v>
      </c>
      <c r="E132" s="207" t="s">
        <v>146</v>
      </c>
      <c r="F132" s="208" t="s">
        <v>147</v>
      </c>
      <c r="G132" s="209" t="s">
        <v>139</v>
      </c>
      <c r="H132" s="210">
        <v>78.018000000000001</v>
      </c>
      <c r="I132" s="211"/>
      <c r="J132" s="212">
        <f t="shared" si="0"/>
        <v>0</v>
      </c>
      <c r="K132" s="213"/>
      <c r="L132" s="36"/>
      <c r="M132" s="214" t="s">
        <v>1</v>
      </c>
      <c r="N132" s="215" t="s">
        <v>41</v>
      </c>
      <c r="O132" s="68"/>
      <c r="P132" s="216">
        <f t="shared" si="1"/>
        <v>0</v>
      </c>
      <c r="Q132" s="216">
        <v>3.0530000000000002E-2</v>
      </c>
      <c r="R132" s="216">
        <f t="shared" si="2"/>
        <v>2.38188954</v>
      </c>
      <c r="S132" s="216">
        <v>0</v>
      </c>
      <c r="T132" s="217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8" t="s">
        <v>140</v>
      </c>
      <c r="AT132" s="218" t="s">
        <v>136</v>
      </c>
      <c r="AU132" s="218" t="s">
        <v>88</v>
      </c>
      <c r="AY132" s="14" t="s">
        <v>133</v>
      </c>
      <c r="BE132" s="219">
        <f t="shared" si="4"/>
        <v>0</v>
      </c>
      <c r="BF132" s="219">
        <f t="shared" si="5"/>
        <v>0</v>
      </c>
      <c r="BG132" s="219">
        <f t="shared" si="6"/>
        <v>0</v>
      </c>
      <c r="BH132" s="219">
        <f t="shared" si="7"/>
        <v>0</v>
      </c>
      <c r="BI132" s="219">
        <f t="shared" si="8"/>
        <v>0</v>
      </c>
      <c r="BJ132" s="14" t="s">
        <v>88</v>
      </c>
      <c r="BK132" s="219">
        <f t="shared" si="9"/>
        <v>0</v>
      </c>
      <c r="BL132" s="14" t="s">
        <v>140</v>
      </c>
      <c r="BM132" s="218" t="s">
        <v>148</v>
      </c>
    </row>
    <row r="133" spans="1:65" s="2" customFormat="1" ht="21.75" customHeight="1">
      <c r="A133" s="31"/>
      <c r="B133" s="32"/>
      <c r="C133" s="206" t="s">
        <v>140</v>
      </c>
      <c r="D133" s="206" t="s">
        <v>136</v>
      </c>
      <c r="E133" s="207" t="s">
        <v>149</v>
      </c>
      <c r="F133" s="208" t="s">
        <v>150</v>
      </c>
      <c r="G133" s="209" t="s">
        <v>139</v>
      </c>
      <c r="H133" s="210">
        <v>78.018000000000001</v>
      </c>
      <c r="I133" s="211"/>
      <c r="J133" s="212">
        <f t="shared" si="0"/>
        <v>0</v>
      </c>
      <c r="K133" s="213"/>
      <c r="L133" s="36"/>
      <c r="M133" s="214" t="s">
        <v>1</v>
      </c>
      <c r="N133" s="215" t="s">
        <v>41</v>
      </c>
      <c r="O133" s="68"/>
      <c r="P133" s="216">
        <f t="shared" si="1"/>
        <v>0</v>
      </c>
      <c r="Q133" s="216">
        <v>4.0000000000000002E-4</v>
      </c>
      <c r="R133" s="216">
        <f t="shared" si="2"/>
        <v>3.1207200000000001E-2</v>
      </c>
      <c r="S133" s="216">
        <v>0</v>
      </c>
      <c r="T133" s="217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8" t="s">
        <v>140</v>
      </c>
      <c r="AT133" s="218" t="s">
        <v>136</v>
      </c>
      <c r="AU133" s="218" t="s">
        <v>88</v>
      </c>
      <c r="AY133" s="14" t="s">
        <v>133</v>
      </c>
      <c r="BE133" s="219">
        <f t="shared" si="4"/>
        <v>0</v>
      </c>
      <c r="BF133" s="219">
        <f t="shared" si="5"/>
        <v>0</v>
      </c>
      <c r="BG133" s="219">
        <f t="shared" si="6"/>
        <v>0</v>
      </c>
      <c r="BH133" s="219">
        <f t="shared" si="7"/>
        <v>0</v>
      </c>
      <c r="BI133" s="219">
        <f t="shared" si="8"/>
        <v>0</v>
      </c>
      <c r="BJ133" s="14" t="s">
        <v>88</v>
      </c>
      <c r="BK133" s="219">
        <f t="shared" si="9"/>
        <v>0</v>
      </c>
      <c r="BL133" s="14" t="s">
        <v>140</v>
      </c>
      <c r="BM133" s="218" t="s">
        <v>151</v>
      </c>
    </row>
    <row r="134" spans="1:65" s="2" customFormat="1" ht="33" customHeight="1">
      <c r="A134" s="31"/>
      <c r="B134" s="32"/>
      <c r="C134" s="206" t="s">
        <v>152</v>
      </c>
      <c r="D134" s="206" t="s">
        <v>136</v>
      </c>
      <c r="E134" s="207" t="s">
        <v>153</v>
      </c>
      <c r="F134" s="208" t="s">
        <v>154</v>
      </c>
      <c r="G134" s="209" t="s">
        <v>139</v>
      </c>
      <c r="H134" s="210">
        <v>78.018000000000001</v>
      </c>
      <c r="I134" s="211"/>
      <c r="J134" s="212">
        <f t="shared" si="0"/>
        <v>0</v>
      </c>
      <c r="K134" s="213"/>
      <c r="L134" s="36"/>
      <c r="M134" s="214" t="s">
        <v>1</v>
      </c>
      <c r="N134" s="215" t="s">
        <v>41</v>
      </c>
      <c r="O134" s="68"/>
      <c r="P134" s="216">
        <f t="shared" si="1"/>
        <v>0</v>
      </c>
      <c r="Q134" s="216">
        <v>1.6719999999999999E-2</v>
      </c>
      <c r="R134" s="216">
        <f t="shared" si="2"/>
        <v>1.3044609599999999</v>
      </c>
      <c r="S134" s="216">
        <v>0</v>
      </c>
      <c r="T134" s="217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8" t="s">
        <v>140</v>
      </c>
      <c r="AT134" s="218" t="s">
        <v>136</v>
      </c>
      <c r="AU134" s="218" t="s">
        <v>88</v>
      </c>
      <c r="AY134" s="14" t="s">
        <v>133</v>
      </c>
      <c r="BE134" s="219">
        <f t="shared" si="4"/>
        <v>0</v>
      </c>
      <c r="BF134" s="219">
        <f t="shared" si="5"/>
        <v>0</v>
      </c>
      <c r="BG134" s="219">
        <f t="shared" si="6"/>
        <v>0</v>
      </c>
      <c r="BH134" s="219">
        <f t="shared" si="7"/>
        <v>0</v>
      </c>
      <c r="BI134" s="219">
        <f t="shared" si="8"/>
        <v>0</v>
      </c>
      <c r="BJ134" s="14" t="s">
        <v>88</v>
      </c>
      <c r="BK134" s="219">
        <f t="shared" si="9"/>
        <v>0</v>
      </c>
      <c r="BL134" s="14" t="s">
        <v>140</v>
      </c>
      <c r="BM134" s="218" t="s">
        <v>155</v>
      </c>
    </row>
    <row r="135" spans="1:65" s="2" customFormat="1" ht="21.75" customHeight="1">
      <c r="A135" s="31"/>
      <c r="B135" s="32"/>
      <c r="C135" s="206" t="s">
        <v>134</v>
      </c>
      <c r="D135" s="206" t="s">
        <v>136</v>
      </c>
      <c r="E135" s="207" t="s">
        <v>156</v>
      </c>
      <c r="F135" s="208" t="s">
        <v>157</v>
      </c>
      <c r="G135" s="209" t="s">
        <v>139</v>
      </c>
      <c r="H135" s="210">
        <v>78.018000000000001</v>
      </c>
      <c r="I135" s="211"/>
      <c r="J135" s="212">
        <f t="shared" si="0"/>
        <v>0</v>
      </c>
      <c r="K135" s="213"/>
      <c r="L135" s="36"/>
      <c r="M135" s="214" t="s">
        <v>1</v>
      </c>
      <c r="N135" s="215" t="s">
        <v>41</v>
      </c>
      <c r="O135" s="68"/>
      <c r="P135" s="216">
        <f t="shared" si="1"/>
        <v>0</v>
      </c>
      <c r="Q135" s="216">
        <v>6.2399999999999999E-3</v>
      </c>
      <c r="R135" s="216">
        <f t="shared" si="2"/>
        <v>0.48683231999999999</v>
      </c>
      <c r="S135" s="216">
        <v>0</v>
      </c>
      <c r="T135" s="217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8" t="s">
        <v>140</v>
      </c>
      <c r="AT135" s="218" t="s">
        <v>136</v>
      </c>
      <c r="AU135" s="218" t="s">
        <v>88</v>
      </c>
      <c r="AY135" s="14" t="s">
        <v>133</v>
      </c>
      <c r="BE135" s="219">
        <f t="shared" si="4"/>
        <v>0</v>
      </c>
      <c r="BF135" s="219">
        <f t="shared" si="5"/>
        <v>0</v>
      </c>
      <c r="BG135" s="219">
        <f t="shared" si="6"/>
        <v>0</v>
      </c>
      <c r="BH135" s="219">
        <f t="shared" si="7"/>
        <v>0</v>
      </c>
      <c r="BI135" s="219">
        <f t="shared" si="8"/>
        <v>0</v>
      </c>
      <c r="BJ135" s="14" t="s">
        <v>88</v>
      </c>
      <c r="BK135" s="219">
        <f t="shared" si="9"/>
        <v>0</v>
      </c>
      <c r="BL135" s="14" t="s">
        <v>140</v>
      </c>
      <c r="BM135" s="218" t="s">
        <v>158</v>
      </c>
    </row>
    <row r="136" spans="1:65" s="2" customFormat="1" ht="21.75" customHeight="1">
      <c r="A136" s="31"/>
      <c r="B136" s="32"/>
      <c r="C136" s="206" t="s">
        <v>159</v>
      </c>
      <c r="D136" s="206" t="s">
        <v>136</v>
      </c>
      <c r="E136" s="207" t="s">
        <v>160</v>
      </c>
      <c r="F136" s="208" t="s">
        <v>161</v>
      </c>
      <c r="G136" s="209" t="s">
        <v>139</v>
      </c>
      <c r="H136" s="210">
        <v>117.268</v>
      </c>
      <c r="I136" s="211"/>
      <c r="J136" s="212">
        <f t="shared" si="0"/>
        <v>0</v>
      </c>
      <c r="K136" s="213"/>
      <c r="L136" s="36"/>
      <c r="M136" s="214" t="s">
        <v>1</v>
      </c>
      <c r="N136" s="215" t="s">
        <v>41</v>
      </c>
      <c r="O136" s="68"/>
      <c r="P136" s="216">
        <f t="shared" si="1"/>
        <v>0</v>
      </c>
      <c r="Q136" s="216">
        <v>2.785E-2</v>
      </c>
      <c r="R136" s="216">
        <f t="shared" si="2"/>
        <v>3.2659137999999999</v>
      </c>
      <c r="S136" s="216">
        <v>0</v>
      </c>
      <c r="T136" s="217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8" t="s">
        <v>140</v>
      </c>
      <c r="AT136" s="218" t="s">
        <v>136</v>
      </c>
      <c r="AU136" s="218" t="s">
        <v>88</v>
      </c>
      <c r="AY136" s="14" t="s">
        <v>133</v>
      </c>
      <c r="BE136" s="219">
        <f t="shared" si="4"/>
        <v>0</v>
      </c>
      <c r="BF136" s="219">
        <f t="shared" si="5"/>
        <v>0</v>
      </c>
      <c r="BG136" s="219">
        <f t="shared" si="6"/>
        <v>0</v>
      </c>
      <c r="BH136" s="219">
        <f t="shared" si="7"/>
        <v>0</v>
      </c>
      <c r="BI136" s="219">
        <f t="shared" si="8"/>
        <v>0</v>
      </c>
      <c r="BJ136" s="14" t="s">
        <v>88</v>
      </c>
      <c r="BK136" s="219">
        <f t="shared" si="9"/>
        <v>0</v>
      </c>
      <c r="BL136" s="14" t="s">
        <v>140</v>
      </c>
      <c r="BM136" s="218" t="s">
        <v>162</v>
      </c>
    </row>
    <row r="137" spans="1:65" s="2" customFormat="1" ht="33" customHeight="1">
      <c r="A137" s="31"/>
      <c r="B137" s="32"/>
      <c r="C137" s="206" t="s">
        <v>163</v>
      </c>
      <c r="D137" s="206" t="s">
        <v>136</v>
      </c>
      <c r="E137" s="207" t="s">
        <v>164</v>
      </c>
      <c r="F137" s="208" t="s">
        <v>165</v>
      </c>
      <c r="G137" s="209" t="s">
        <v>139</v>
      </c>
      <c r="H137" s="210">
        <v>114.958</v>
      </c>
      <c r="I137" s="211"/>
      <c r="J137" s="212">
        <f t="shared" si="0"/>
        <v>0</v>
      </c>
      <c r="K137" s="213"/>
      <c r="L137" s="36"/>
      <c r="M137" s="214" t="s">
        <v>1</v>
      </c>
      <c r="N137" s="215" t="s">
        <v>41</v>
      </c>
      <c r="O137" s="68"/>
      <c r="P137" s="216">
        <f t="shared" si="1"/>
        <v>0</v>
      </c>
      <c r="Q137" s="216">
        <v>1.338E-2</v>
      </c>
      <c r="R137" s="216">
        <f t="shared" si="2"/>
        <v>1.53813804</v>
      </c>
      <c r="S137" s="216">
        <v>0</v>
      </c>
      <c r="T137" s="217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8" t="s">
        <v>140</v>
      </c>
      <c r="AT137" s="218" t="s">
        <v>136</v>
      </c>
      <c r="AU137" s="218" t="s">
        <v>88</v>
      </c>
      <c r="AY137" s="14" t="s">
        <v>133</v>
      </c>
      <c r="BE137" s="219">
        <f t="shared" si="4"/>
        <v>0</v>
      </c>
      <c r="BF137" s="219">
        <f t="shared" si="5"/>
        <v>0</v>
      </c>
      <c r="BG137" s="219">
        <f t="shared" si="6"/>
        <v>0</v>
      </c>
      <c r="BH137" s="219">
        <f t="shared" si="7"/>
        <v>0</v>
      </c>
      <c r="BI137" s="219">
        <f t="shared" si="8"/>
        <v>0</v>
      </c>
      <c r="BJ137" s="14" t="s">
        <v>88</v>
      </c>
      <c r="BK137" s="219">
        <f t="shared" si="9"/>
        <v>0</v>
      </c>
      <c r="BL137" s="14" t="s">
        <v>140</v>
      </c>
      <c r="BM137" s="218" t="s">
        <v>166</v>
      </c>
    </row>
    <row r="138" spans="1:65" s="2" customFormat="1" ht="21.75" customHeight="1">
      <c r="A138" s="31"/>
      <c r="B138" s="32"/>
      <c r="C138" s="206" t="s">
        <v>167</v>
      </c>
      <c r="D138" s="206" t="s">
        <v>136</v>
      </c>
      <c r="E138" s="207" t="s">
        <v>168</v>
      </c>
      <c r="F138" s="208" t="s">
        <v>169</v>
      </c>
      <c r="G138" s="209" t="s">
        <v>139</v>
      </c>
      <c r="H138" s="210">
        <v>117.268</v>
      </c>
      <c r="I138" s="211"/>
      <c r="J138" s="212">
        <f t="shared" si="0"/>
        <v>0</v>
      </c>
      <c r="K138" s="213"/>
      <c r="L138" s="36"/>
      <c r="M138" s="214" t="s">
        <v>1</v>
      </c>
      <c r="N138" s="215" t="s">
        <v>41</v>
      </c>
      <c r="O138" s="68"/>
      <c r="P138" s="216">
        <f t="shared" si="1"/>
        <v>0</v>
      </c>
      <c r="Q138" s="216">
        <v>4.0000000000000002E-4</v>
      </c>
      <c r="R138" s="216">
        <f t="shared" si="2"/>
        <v>4.6907200000000003E-2</v>
      </c>
      <c r="S138" s="216">
        <v>0</v>
      </c>
      <c r="T138" s="217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8" t="s">
        <v>140</v>
      </c>
      <c r="AT138" s="218" t="s">
        <v>136</v>
      </c>
      <c r="AU138" s="218" t="s">
        <v>88</v>
      </c>
      <c r="AY138" s="14" t="s">
        <v>133</v>
      </c>
      <c r="BE138" s="219">
        <f t="shared" si="4"/>
        <v>0</v>
      </c>
      <c r="BF138" s="219">
        <f t="shared" si="5"/>
        <v>0</v>
      </c>
      <c r="BG138" s="219">
        <f t="shared" si="6"/>
        <v>0</v>
      </c>
      <c r="BH138" s="219">
        <f t="shared" si="7"/>
        <v>0</v>
      </c>
      <c r="BI138" s="219">
        <f t="shared" si="8"/>
        <v>0</v>
      </c>
      <c r="BJ138" s="14" t="s">
        <v>88</v>
      </c>
      <c r="BK138" s="219">
        <f t="shared" si="9"/>
        <v>0</v>
      </c>
      <c r="BL138" s="14" t="s">
        <v>140</v>
      </c>
      <c r="BM138" s="218" t="s">
        <v>170</v>
      </c>
    </row>
    <row r="139" spans="1:65" s="2" customFormat="1" ht="33" customHeight="1">
      <c r="A139" s="31"/>
      <c r="B139" s="32"/>
      <c r="C139" s="206" t="s">
        <v>171</v>
      </c>
      <c r="D139" s="206" t="s">
        <v>136</v>
      </c>
      <c r="E139" s="207" t="s">
        <v>172</v>
      </c>
      <c r="F139" s="208" t="s">
        <v>173</v>
      </c>
      <c r="G139" s="209" t="s">
        <v>139</v>
      </c>
      <c r="H139" s="210">
        <v>117.268</v>
      </c>
      <c r="I139" s="211"/>
      <c r="J139" s="212">
        <f t="shared" si="0"/>
        <v>0</v>
      </c>
      <c r="K139" s="213"/>
      <c r="L139" s="36"/>
      <c r="M139" s="214" t="s">
        <v>1</v>
      </c>
      <c r="N139" s="215" t="s">
        <v>41</v>
      </c>
      <c r="O139" s="68"/>
      <c r="P139" s="216">
        <f t="shared" si="1"/>
        <v>0</v>
      </c>
      <c r="Q139" s="216">
        <v>1.9949999999999999E-2</v>
      </c>
      <c r="R139" s="216">
        <f t="shared" si="2"/>
        <v>2.3394965999999999</v>
      </c>
      <c r="S139" s="216">
        <v>0</v>
      </c>
      <c r="T139" s="217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8" t="s">
        <v>140</v>
      </c>
      <c r="AT139" s="218" t="s">
        <v>136</v>
      </c>
      <c r="AU139" s="218" t="s">
        <v>88</v>
      </c>
      <c r="AY139" s="14" t="s">
        <v>133</v>
      </c>
      <c r="BE139" s="219">
        <f t="shared" si="4"/>
        <v>0</v>
      </c>
      <c r="BF139" s="219">
        <f t="shared" si="5"/>
        <v>0</v>
      </c>
      <c r="BG139" s="219">
        <f t="shared" si="6"/>
        <v>0</v>
      </c>
      <c r="BH139" s="219">
        <f t="shared" si="7"/>
        <v>0</v>
      </c>
      <c r="BI139" s="219">
        <f t="shared" si="8"/>
        <v>0</v>
      </c>
      <c r="BJ139" s="14" t="s">
        <v>88</v>
      </c>
      <c r="BK139" s="219">
        <f t="shared" si="9"/>
        <v>0</v>
      </c>
      <c r="BL139" s="14" t="s">
        <v>140</v>
      </c>
      <c r="BM139" s="218" t="s">
        <v>174</v>
      </c>
    </row>
    <row r="140" spans="1:65" s="2" customFormat="1" ht="21.75" customHeight="1">
      <c r="A140" s="31"/>
      <c r="B140" s="32"/>
      <c r="C140" s="206" t="s">
        <v>175</v>
      </c>
      <c r="D140" s="206" t="s">
        <v>136</v>
      </c>
      <c r="E140" s="207" t="s">
        <v>176</v>
      </c>
      <c r="F140" s="208" t="s">
        <v>177</v>
      </c>
      <c r="G140" s="209" t="s">
        <v>139</v>
      </c>
      <c r="H140" s="210">
        <v>117.268</v>
      </c>
      <c r="I140" s="211"/>
      <c r="J140" s="212">
        <f t="shared" si="0"/>
        <v>0</v>
      </c>
      <c r="K140" s="213"/>
      <c r="L140" s="36"/>
      <c r="M140" s="214" t="s">
        <v>1</v>
      </c>
      <c r="N140" s="215" t="s">
        <v>41</v>
      </c>
      <c r="O140" s="68"/>
      <c r="P140" s="216">
        <f t="shared" si="1"/>
        <v>0</v>
      </c>
      <c r="Q140" s="216">
        <v>5.9500000000000004E-3</v>
      </c>
      <c r="R140" s="216">
        <f t="shared" si="2"/>
        <v>0.69774460000000005</v>
      </c>
      <c r="S140" s="216">
        <v>0</v>
      </c>
      <c r="T140" s="217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8" t="s">
        <v>140</v>
      </c>
      <c r="AT140" s="218" t="s">
        <v>136</v>
      </c>
      <c r="AU140" s="218" t="s">
        <v>88</v>
      </c>
      <c r="AY140" s="14" t="s">
        <v>133</v>
      </c>
      <c r="BE140" s="219">
        <f t="shared" si="4"/>
        <v>0</v>
      </c>
      <c r="BF140" s="219">
        <f t="shared" si="5"/>
        <v>0</v>
      </c>
      <c r="BG140" s="219">
        <f t="shared" si="6"/>
        <v>0</v>
      </c>
      <c r="BH140" s="219">
        <f t="shared" si="7"/>
        <v>0</v>
      </c>
      <c r="BI140" s="219">
        <f t="shared" si="8"/>
        <v>0</v>
      </c>
      <c r="BJ140" s="14" t="s">
        <v>88</v>
      </c>
      <c r="BK140" s="219">
        <f t="shared" si="9"/>
        <v>0</v>
      </c>
      <c r="BL140" s="14" t="s">
        <v>140</v>
      </c>
      <c r="BM140" s="218" t="s">
        <v>178</v>
      </c>
    </row>
    <row r="141" spans="1:65" s="2" customFormat="1" ht="21.75" customHeight="1">
      <c r="A141" s="31"/>
      <c r="B141" s="32"/>
      <c r="C141" s="206" t="s">
        <v>179</v>
      </c>
      <c r="D141" s="206" t="s">
        <v>136</v>
      </c>
      <c r="E141" s="207" t="s">
        <v>180</v>
      </c>
      <c r="F141" s="208" t="s">
        <v>181</v>
      </c>
      <c r="G141" s="209" t="s">
        <v>139</v>
      </c>
      <c r="H141" s="210">
        <v>195.286</v>
      </c>
      <c r="I141" s="211"/>
      <c r="J141" s="212">
        <f t="shared" si="0"/>
        <v>0</v>
      </c>
      <c r="K141" s="213"/>
      <c r="L141" s="36"/>
      <c r="M141" s="214" t="s">
        <v>1</v>
      </c>
      <c r="N141" s="215" t="s">
        <v>41</v>
      </c>
      <c r="O141" s="68"/>
      <c r="P141" s="216">
        <f t="shared" si="1"/>
        <v>0</v>
      </c>
      <c r="Q141" s="216">
        <v>5.11E-3</v>
      </c>
      <c r="R141" s="216">
        <f t="shared" si="2"/>
        <v>0.99791145999999997</v>
      </c>
      <c r="S141" s="216">
        <v>0</v>
      </c>
      <c r="T141" s="217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8" t="s">
        <v>140</v>
      </c>
      <c r="AT141" s="218" t="s">
        <v>136</v>
      </c>
      <c r="AU141" s="218" t="s">
        <v>88</v>
      </c>
      <c r="AY141" s="14" t="s">
        <v>133</v>
      </c>
      <c r="BE141" s="219">
        <f t="shared" si="4"/>
        <v>0</v>
      </c>
      <c r="BF141" s="219">
        <f t="shared" si="5"/>
        <v>0</v>
      </c>
      <c r="BG141" s="219">
        <f t="shared" si="6"/>
        <v>0</v>
      </c>
      <c r="BH141" s="219">
        <f t="shared" si="7"/>
        <v>0</v>
      </c>
      <c r="BI141" s="219">
        <f t="shared" si="8"/>
        <v>0</v>
      </c>
      <c r="BJ141" s="14" t="s">
        <v>88</v>
      </c>
      <c r="BK141" s="219">
        <f t="shared" si="9"/>
        <v>0</v>
      </c>
      <c r="BL141" s="14" t="s">
        <v>140</v>
      </c>
      <c r="BM141" s="218" t="s">
        <v>182</v>
      </c>
    </row>
    <row r="142" spans="1:65" s="12" customFormat="1" ht="22.9" customHeight="1">
      <c r="B142" s="190"/>
      <c r="C142" s="191"/>
      <c r="D142" s="192" t="s">
        <v>74</v>
      </c>
      <c r="E142" s="204" t="s">
        <v>167</v>
      </c>
      <c r="F142" s="204" t="s">
        <v>183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P143</f>
        <v>0</v>
      </c>
      <c r="Q142" s="198"/>
      <c r="R142" s="199">
        <f>R143</f>
        <v>0</v>
      </c>
      <c r="S142" s="198"/>
      <c r="T142" s="200">
        <f>T143</f>
        <v>0.13200000000000001</v>
      </c>
      <c r="AR142" s="201" t="s">
        <v>82</v>
      </c>
      <c r="AT142" s="202" t="s">
        <v>74</v>
      </c>
      <c r="AU142" s="202" t="s">
        <v>82</v>
      </c>
      <c r="AY142" s="201" t="s">
        <v>133</v>
      </c>
      <c r="BK142" s="203">
        <f>BK143</f>
        <v>0</v>
      </c>
    </row>
    <row r="143" spans="1:65" s="2" customFormat="1" ht="33" customHeight="1">
      <c r="A143" s="31"/>
      <c r="B143" s="32"/>
      <c r="C143" s="206" t="s">
        <v>184</v>
      </c>
      <c r="D143" s="206" t="s">
        <v>136</v>
      </c>
      <c r="E143" s="207" t="s">
        <v>185</v>
      </c>
      <c r="F143" s="208" t="s">
        <v>186</v>
      </c>
      <c r="G143" s="209" t="s">
        <v>187</v>
      </c>
      <c r="H143" s="210">
        <v>0.06</v>
      </c>
      <c r="I143" s="211"/>
      <c r="J143" s="212">
        <f>ROUND(I143*H143,2)</f>
        <v>0</v>
      </c>
      <c r="K143" s="213"/>
      <c r="L143" s="36"/>
      <c r="M143" s="214" t="s">
        <v>1</v>
      </c>
      <c r="N143" s="215" t="s">
        <v>41</v>
      </c>
      <c r="O143" s="68"/>
      <c r="P143" s="216">
        <f>O143*H143</f>
        <v>0</v>
      </c>
      <c r="Q143" s="216">
        <v>0</v>
      </c>
      <c r="R143" s="216">
        <f>Q143*H143</f>
        <v>0</v>
      </c>
      <c r="S143" s="216">
        <v>2.2000000000000002</v>
      </c>
      <c r="T143" s="217">
        <f>S143*H143</f>
        <v>0.13200000000000001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8" t="s">
        <v>140</v>
      </c>
      <c r="AT143" s="218" t="s">
        <v>136</v>
      </c>
      <c r="AU143" s="218" t="s">
        <v>88</v>
      </c>
      <c r="AY143" s="14" t="s">
        <v>133</v>
      </c>
      <c r="BE143" s="219">
        <f>IF(N143="základná",J143,0)</f>
        <v>0</v>
      </c>
      <c r="BF143" s="219">
        <f>IF(N143="znížená",J143,0)</f>
        <v>0</v>
      </c>
      <c r="BG143" s="219">
        <f>IF(N143="zákl. prenesená",J143,0)</f>
        <v>0</v>
      </c>
      <c r="BH143" s="219">
        <f>IF(N143="zníž. prenesená",J143,0)</f>
        <v>0</v>
      </c>
      <c r="BI143" s="219">
        <f>IF(N143="nulová",J143,0)</f>
        <v>0</v>
      </c>
      <c r="BJ143" s="14" t="s">
        <v>88</v>
      </c>
      <c r="BK143" s="219">
        <f>ROUND(I143*H143,2)</f>
        <v>0</v>
      </c>
      <c r="BL143" s="14" t="s">
        <v>140</v>
      </c>
      <c r="BM143" s="218" t="s">
        <v>188</v>
      </c>
    </row>
    <row r="144" spans="1:65" s="12" customFormat="1" ht="22.9" customHeight="1">
      <c r="B144" s="190"/>
      <c r="C144" s="191"/>
      <c r="D144" s="192" t="s">
        <v>74</v>
      </c>
      <c r="E144" s="204" t="s">
        <v>189</v>
      </c>
      <c r="F144" s="204" t="s">
        <v>190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P145</f>
        <v>0</v>
      </c>
      <c r="Q144" s="198"/>
      <c r="R144" s="199">
        <f>R145</f>
        <v>0</v>
      </c>
      <c r="S144" s="198"/>
      <c r="T144" s="200">
        <f>T145</f>
        <v>0</v>
      </c>
      <c r="AR144" s="201" t="s">
        <v>82</v>
      </c>
      <c r="AT144" s="202" t="s">
        <v>74</v>
      </c>
      <c r="AU144" s="202" t="s">
        <v>82</v>
      </c>
      <c r="AY144" s="201" t="s">
        <v>133</v>
      </c>
      <c r="BK144" s="203">
        <f>BK145</f>
        <v>0</v>
      </c>
    </row>
    <row r="145" spans="1:65" s="2" customFormat="1" ht="21.75" customHeight="1">
      <c r="A145" s="31"/>
      <c r="B145" s="32"/>
      <c r="C145" s="206" t="s">
        <v>191</v>
      </c>
      <c r="D145" s="206" t="s">
        <v>136</v>
      </c>
      <c r="E145" s="207" t="s">
        <v>192</v>
      </c>
      <c r="F145" s="208" t="s">
        <v>193</v>
      </c>
      <c r="G145" s="209" t="s">
        <v>194</v>
      </c>
      <c r="H145" s="210">
        <v>15.476000000000001</v>
      </c>
      <c r="I145" s="211"/>
      <c r="J145" s="212">
        <f>ROUND(I145*H145,2)</f>
        <v>0</v>
      </c>
      <c r="K145" s="213"/>
      <c r="L145" s="36"/>
      <c r="M145" s="214" t="s">
        <v>1</v>
      </c>
      <c r="N145" s="215" t="s">
        <v>41</v>
      </c>
      <c r="O145" s="68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8" t="s">
        <v>140</v>
      </c>
      <c r="AT145" s="218" t="s">
        <v>136</v>
      </c>
      <c r="AU145" s="218" t="s">
        <v>88</v>
      </c>
      <c r="AY145" s="14" t="s">
        <v>133</v>
      </c>
      <c r="BE145" s="219">
        <f>IF(N145="základná",J145,0)</f>
        <v>0</v>
      </c>
      <c r="BF145" s="219">
        <f>IF(N145="znížená",J145,0)</f>
        <v>0</v>
      </c>
      <c r="BG145" s="219">
        <f>IF(N145="zákl. prenesená",J145,0)</f>
        <v>0</v>
      </c>
      <c r="BH145" s="219">
        <f>IF(N145="zníž. prenesená",J145,0)</f>
        <v>0</v>
      </c>
      <c r="BI145" s="219">
        <f>IF(N145="nulová",J145,0)</f>
        <v>0</v>
      </c>
      <c r="BJ145" s="14" t="s">
        <v>88</v>
      </c>
      <c r="BK145" s="219">
        <f>ROUND(I145*H145,2)</f>
        <v>0</v>
      </c>
      <c r="BL145" s="14" t="s">
        <v>140</v>
      </c>
      <c r="BM145" s="218" t="s">
        <v>195</v>
      </c>
    </row>
    <row r="146" spans="1:65" s="12" customFormat="1" ht="25.9" customHeight="1">
      <c r="B146" s="190"/>
      <c r="C146" s="191"/>
      <c r="D146" s="192" t="s">
        <v>74</v>
      </c>
      <c r="E146" s="193" t="s">
        <v>196</v>
      </c>
      <c r="F146" s="193" t="s">
        <v>197</v>
      </c>
      <c r="G146" s="191"/>
      <c r="H146" s="191"/>
      <c r="I146" s="194"/>
      <c r="J146" s="195">
        <f>BK146</f>
        <v>0</v>
      </c>
      <c r="K146" s="191"/>
      <c r="L146" s="196"/>
      <c r="M146" s="197"/>
      <c r="N146" s="198"/>
      <c r="O146" s="198"/>
      <c r="P146" s="199">
        <f>P147+P150</f>
        <v>0</v>
      </c>
      <c r="Q146" s="198"/>
      <c r="R146" s="199">
        <f>R147+R150</f>
        <v>0.260988</v>
      </c>
      <c r="S146" s="198"/>
      <c r="T146" s="200">
        <f>T147+T150</f>
        <v>0</v>
      </c>
      <c r="AR146" s="201" t="s">
        <v>88</v>
      </c>
      <c r="AT146" s="202" t="s">
        <v>74</v>
      </c>
      <c r="AU146" s="202" t="s">
        <v>75</v>
      </c>
      <c r="AY146" s="201" t="s">
        <v>133</v>
      </c>
      <c r="BK146" s="203">
        <f>BK147+BK150</f>
        <v>0</v>
      </c>
    </row>
    <row r="147" spans="1:65" s="12" customFormat="1" ht="22.9" customHeight="1">
      <c r="B147" s="190"/>
      <c r="C147" s="191"/>
      <c r="D147" s="192" t="s">
        <v>74</v>
      </c>
      <c r="E147" s="204" t="s">
        <v>198</v>
      </c>
      <c r="F147" s="204" t="s">
        <v>199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SUM(P148:P149)</f>
        <v>0</v>
      </c>
      <c r="Q147" s="198"/>
      <c r="R147" s="199">
        <f>SUM(R148:R149)</f>
        <v>3.4787999999999999E-2</v>
      </c>
      <c r="S147" s="198"/>
      <c r="T147" s="200">
        <f>SUM(T148:T149)</f>
        <v>0</v>
      </c>
      <c r="AR147" s="201" t="s">
        <v>88</v>
      </c>
      <c r="AT147" s="202" t="s">
        <v>74</v>
      </c>
      <c r="AU147" s="202" t="s">
        <v>82</v>
      </c>
      <c r="AY147" s="201" t="s">
        <v>133</v>
      </c>
      <c r="BK147" s="203">
        <f>SUM(BK148:BK149)</f>
        <v>0</v>
      </c>
    </row>
    <row r="148" spans="1:65" s="2" customFormat="1" ht="16.5" customHeight="1">
      <c r="A148" s="31"/>
      <c r="B148" s="32"/>
      <c r="C148" s="206" t="s">
        <v>200</v>
      </c>
      <c r="D148" s="206" t="s">
        <v>136</v>
      </c>
      <c r="E148" s="207" t="s">
        <v>201</v>
      </c>
      <c r="F148" s="208" t="s">
        <v>202</v>
      </c>
      <c r="G148" s="209" t="s">
        <v>139</v>
      </c>
      <c r="H148" s="210">
        <v>0.6</v>
      </c>
      <c r="I148" s="211"/>
      <c r="J148" s="212">
        <f>ROUND(I148*H148,2)</f>
        <v>0</v>
      </c>
      <c r="K148" s="213"/>
      <c r="L148" s="36"/>
      <c r="M148" s="214" t="s">
        <v>1</v>
      </c>
      <c r="N148" s="215" t="s">
        <v>41</v>
      </c>
      <c r="O148" s="68"/>
      <c r="P148" s="216">
        <f>O148*H148</f>
        <v>0</v>
      </c>
      <c r="Q148" s="216">
        <v>5.7979999999999997E-2</v>
      </c>
      <c r="R148" s="216">
        <f>Q148*H148</f>
        <v>3.4787999999999999E-2</v>
      </c>
      <c r="S148" s="216">
        <v>0</v>
      </c>
      <c r="T148" s="217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8" t="s">
        <v>203</v>
      </c>
      <c r="AT148" s="218" t="s">
        <v>136</v>
      </c>
      <c r="AU148" s="218" t="s">
        <v>88</v>
      </c>
      <c r="AY148" s="14" t="s">
        <v>133</v>
      </c>
      <c r="BE148" s="219">
        <f>IF(N148="základná",J148,0)</f>
        <v>0</v>
      </c>
      <c r="BF148" s="219">
        <f>IF(N148="znížená",J148,0)</f>
        <v>0</v>
      </c>
      <c r="BG148" s="219">
        <f>IF(N148="zákl. prenesená",J148,0)</f>
        <v>0</v>
      </c>
      <c r="BH148" s="219">
        <f>IF(N148="zníž. prenesená",J148,0)</f>
        <v>0</v>
      </c>
      <c r="BI148" s="219">
        <f>IF(N148="nulová",J148,0)</f>
        <v>0</v>
      </c>
      <c r="BJ148" s="14" t="s">
        <v>88</v>
      </c>
      <c r="BK148" s="219">
        <f>ROUND(I148*H148,2)</f>
        <v>0</v>
      </c>
      <c r="BL148" s="14" t="s">
        <v>203</v>
      </c>
      <c r="BM148" s="218" t="s">
        <v>204</v>
      </c>
    </row>
    <row r="149" spans="1:65" s="2" customFormat="1" ht="21.75" customHeight="1">
      <c r="A149" s="31"/>
      <c r="B149" s="32"/>
      <c r="C149" s="206" t="s">
        <v>203</v>
      </c>
      <c r="D149" s="206" t="s">
        <v>136</v>
      </c>
      <c r="E149" s="207" t="s">
        <v>205</v>
      </c>
      <c r="F149" s="208" t="s">
        <v>206</v>
      </c>
      <c r="G149" s="209" t="s">
        <v>194</v>
      </c>
      <c r="H149" s="210">
        <v>3.5000000000000003E-2</v>
      </c>
      <c r="I149" s="211"/>
      <c r="J149" s="212">
        <f>ROUND(I149*H149,2)</f>
        <v>0</v>
      </c>
      <c r="K149" s="213"/>
      <c r="L149" s="36"/>
      <c r="M149" s="214" t="s">
        <v>1</v>
      </c>
      <c r="N149" s="215" t="s">
        <v>41</v>
      </c>
      <c r="O149" s="68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8" t="s">
        <v>203</v>
      </c>
      <c r="AT149" s="218" t="s">
        <v>136</v>
      </c>
      <c r="AU149" s="218" t="s">
        <v>88</v>
      </c>
      <c r="AY149" s="14" t="s">
        <v>133</v>
      </c>
      <c r="BE149" s="219">
        <f>IF(N149="základná",J149,0)</f>
        <v>0</v>
      </c>
      <c r="BF149" s="219">
        <f>IF(N149="znížená",J149,0)</f>
        <v>0</v>
      </c>
      <c r="BG149" s="219">
        <f>IF(N149="zákl. prenesená",J149,0)</f>
        <v>0</v>
      </c>
      <c r="BH149" s="219">
        <f>IF(N149="zníž. prenesená",J149,0)</f>
        <v>0</v>
      </c>
      <c r="BI149" s="219">
        <f>IF(N149="nulová",J149,0)</f>
        <v>0</v>
      </c>
      <c r="BJ149" s="14" t="s">
        <v>88</v>
      </c>
      <c r="BK149" s="219">
        <f>ROUND(I149*H149,2)</f>
        <v>0</v>
      </c>
      <c r="BL149" s="14" t="s">
        <v>203</v>
      </c>
      <c r="BM149" s="218" t="s">
        <v>207</v>
      </c>
    </row>
    <row r="150" spans="1:65" s="12" customFormat="1" ht="22.9" customHeight="1">
      <c r="B150" s="190"/>
      <c r="C150" s="191"/>
      <c r="D150" s="192" t="s">
        <v>74</v>
      </c>
      <c r="E150" s="204" t="s">
        <v>208</v>
      </c>
      <c r="F150" s="204" t="s">
        <v>209</v>
      </c>
      <c r="G150" s="191"/>
      <c r="H150" s="191"/>
      <c r="I150" s="194"/>
      <c r="J150" s="205">
        <f>BK150</f>
        <v>0</v>
      </c>
      <c r="K150" s="191"/>
      <c r="L150" s="196"/>
      <c r="M150" s="197"/>
      <c r="N150" s="198"/>
      <c r="O150" s="198"/>
      <c r="P150" s="199">
        <f>SUM(P151:P155)</f>
        <v>0</v>
      </c>
      <c r="Q150" s="198"/>
      <c r="R150" s="199">
        <f>SUM(R151:R155)</f>
        <v>0.22620000000000001</v>
      </c>
      <c r="S150" s="198"/>
      <c r="T150" s="200">
        <f>SUM(T151:T155)</f>
        <v>0</v>
      </c>
      <c r="AR150" s="201" t="s">
        <v>88</v>
      </c>
      <c r="AT150" s="202" t="s">
        <v>74</v>
      </c>
      <c r="AU150" s="202" t="s">
        <v>82</v>
      </c>
      <c r="AY150" s="201" t="s">
        <v>133</v>
      </c>
      <c r="BK150" s="203">
        <f>SUM(BK151:BK155)</f>
        <v>0</v>
      </c>
    </row>
    <row r="151" spans="1:65" s="2" customFormat="1" ht="16.5" customHeight="1">
      <c r="A151" s="31"/>
      <c r="B151" s="32"/>
      <c r="C151" s="206" t="s">
        <v>79</v>
      </c>
      <c r="D151" s="206" t="s">
        <v>136</v>
      </c>
      <c r="E151" s="207" t="s">
        <v>210</v>
      </c>
      <c r="F151" s="208" t="s">
        <v>211</v>
      </c>
      <c r="G151" s="209" t="s">
        <v>139</v>
      </c>
      <c r="H151" s="210">
        <v>195.286</v>
      </c>
      <c r="I151" s="211"/>
      <c r="J151" s="212">
        <f>ROUND(I151*H151,2)</f>
        <v>0</v>
      </c>
      <c r="K151" s="213"/>
      <c r="L151" s="36"/>
      <c r="M151" s="214" t="s">
        <v>1</v>
      </c>
      <c r="N151" s="215" t="s">
        <v>41</v>
      </c>
      <c r="O151" s="68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8" t="s">
        <v>203</v>
      </c>
      <c r="AT151" s="218" t="s">
        <v>136</v>
      </c>
      <c r="AU151" s="218" t="s">
        <v>88</v>
      </c>
      <c r="AY151" s="14" t="s">
        <v>133</v>
      </c>
      <c r="BE151" s="219">
        <f>IF(N151="základná",J151,0)</f>
        <v>0</v>
      </c>
      <c r="BF151" s="219">
        <f>IF(N151="znížená",J151,0)</f>
        <v>0</v>
      </c>
      <c r="BG151" s="219">
        <f>IF(N151="zákl. prenesená",J151,0)</f>
        <v>0</v>
      </c>
      <c r="BH151" s="219">
        <f>IF(N151="zníž. prenesená",J151,0)</f>
        <v>0</v>
      </c>
      <c r="BI151" s="219">
        <f>IF(N151="nulová",J151,0)</f>
        <v>0</v>
      </c>
      <c r="BJ151" s="14" t="s">
        <v>88</v>
      </c>
      <c r="BK151" s="219">
        <f>ROUND(I151*H151,2)</f>
        <v>0</v>
      </c>
      <c r="BL151" s="14" t="s">
        <v>203</v>
      </c>
      <c r="BM151" s="218" t="s">
        <v>212</v>
      </c>
    </row>
    <row r="152" spans="1:65" s="2" customFormat="1" ht="16.5" customHeight="1">
      <c r="A152" s="31"/>
      <c r="B152" s="32"/>
      <c r="C152" s="206" t="s">
        <v>213</v>
      </c>
      <c r="D152" s="206" t="s">
        <v>136</v>
      </c>
      <c r="E152" s="207" t="s">
        <v>214</v>
      </c>
      <c r="F152" s="208" t="s">
        <v>215</v>
      </c>
      <c r="G152" s="209" t="s">
        <v>216</v>
      </c>
      <c r="H152" s="210">
        <v>10</v>
      </c>
      <c r="I152" s="211"/>
      <c r="J152" s="212">
        <f>ROUND(I152*H152,2)</f>
        <v>0</v>
      </c>
      <c r="K152" s="213"/>
      <c r="L152" s="36"/>
      <c r="M152" s="214" t="s">
        <v>1</v>
      </c>
      <c r="N152" s="215" t="s">
        <v>41</v>
      </c>
      <c r="O152" s="68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8" t="s">
        <v>203</v>
      </c>
      <c r="AT152" s="218" t="s">
        <v>136</v>
      </c>
      <c r="AU152" s="218" t="s">
        <v>88</v>
      </c>
      <c r="AY152" s="14" t="s">
        <v>133</v>
      </c>
      <c r="BE152" s="219">
        <f>IF(N152="základná",J152,0)</f>
        <v>0</v>
      </c>
      <c r="BF152" s="219">
        <f>IF(N152="znížená",J152,0)</f>
        <v>0</v>
      </c>
      <c r="BG152" s="219">
        <f>IF(N152="zákl. prenesená",J152,0)</f>
        <v>0</v>
      </c>
      <c r="BH152" s="219">
        <f>IF(N152="zníž. prenesená",J152,0)</f>
        <v>0</v>
      </c>
      <c r="BI152" s="219">
        <f>IF(N152="nulová",J152,0)</f>
        <v>0</v>
      </c>
      <c r="BJ152" s="14" t="s">
        <v>88</v>
      </c>
      <c r="BK152" s="219">
        <f>ROUND(I152*H152,2)</f>
        <v>0</v>
      </c>
      <c r="BL152" s="14" t="s">
        <v>203</v>
      </c>
      <c r="BM152" s="218" t="s">
        <v>217</v>
      </c>
    </row>
    <row r="153" spans="1:65" s="2" customFormat="1" ht="21.75" customHeight="1">
      <c r="A153" s="31"/>
      <c r="B153" s="32"/>
      <c r="C153" s="206" t="s">
        <v>218</v>
      </c>
      <c r="D153" s="206" t="s">
        <v>136</v>
      </c>
      <c r="E153" s="207" t="s">
        <v>219</v>
      </c>
      <c r="F153" s="208" t="s">
        <v>220</v>
      </c>
      <c r="G153" s="209" t="s">
        <v>139</v>
      </c>
      <c r="H153" s="210">
        <v>200</v>
      </c>
      <c r="I153" s="211"/>
      <c r="J153" s="212">
        <f>ROUND(I153*H153,2)</f>
        <v>0</v>
      </c>
      <c r="K153" s="213"/>
      <c r="L153" s="36"/>
      <c r="M153" s="214" t="s">
        <v>1</v>
      </c>
      <c r="N153" s="215" t="s">
        <v>41</v>
      </c>
      <c r="O153" s="68"/>
      <c r="P153" s="216">
        <f>O153*H153</f>
        <v>0</v>
      </c>
      <c r="Q153" s="216">
        <v>4.2000000000000002E-4</v>
      </c>
      <c r="R153" s="216">
        <f>Q153*H153</f>
        <v>8.4000000000000005E-2</v>
      </c>
      <c r="S153" s="216">
        <v>0</v>
      </c>
      <c r="T153" s="217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8" t="s">
        <v>203</v>
      </c>
      <c r="AT153" s="218" t="s">
        <v>136</v>
      </c>
      <c r="AU153" s="218" t="s">
        <v>88</v>
      </c>
      <c r="AY153" s="14" t="s">
        <v>133</v>
      </c>
      <c r="BE153" s="219">
        <f>IF(N153="základná",J153,0)</f>
        <v>0</v>
      </c>
      <c r="BF153" s="219">
        <f>IF(N153="znížená",J153,0)</f>
        <v>0</v>
      </c>
      <c r="BG153" s="219">
        <f>IF(N153="zákl. prenesená",J153,0)</f>
        <v>0</v>
      </c>
      <c r="BH153" s="219">
        <f>IF(N153="zníž. prenesená",J153,0)</f>
        <v>0</v>
      </c>
      <c r="BI153" s="219">
        <f>IF(N153="nulová",J153,0)</f>
        <v>0</v>
      </c>
      <c r="BJ153" s="14" t="s">
        <v>88</v>
      </c>
      <c r="BK153" s="219">
        <f>ROUND(I153*H153,2)</f>
        <v>0</v>
      </c>
      <c r="BL153" s="14" t="s">
        <v>203</v>
      </c>
      <c r="BM153" s="218" t="s">
        <v>221</v>
      </c>
    </row>
    <row r="154" spans="1:65" s="2" customFormat="1" ht="21.75" customHeight="1">
      <c r="A154" s="31"/>
      <c r="B154" s="32"/>
      <c r="C154" s="206" t="s">
        <v>7</v>
      </c>
      <c r="D154" s="206" t="s">
        <v>136</v>
      </c>
      <c r="E154" s="207" t="s">
        <v>222</v>
      </c>
      <c r="F154" s="208" t="s">
        <v>223</v>
      </c>
      <c r="G154" s="209" t="s">
        <v>139</v>
      </c>
      <c r="H154" s="210">
        <v>90</v>
      </c>
      <c r="I154" s="211"/>
      <c r="J154" s="212">
        <f>ROUND(I154*H154,2)</f>
        <v>0</v>
      </c>
      <c r="K154" s="213"/>
      <c r="L154" s="36"/>
      <c r="M154" s="214" t="s">
        <v>1</v>
      </c>
      <c r="N154" s="215" t="s">
        <v>41</v>
      </c>
      <c r="O154" s="68"/>
      <c r="P154" s="216">
        <f>O154*H154</f>
        <v>0</v>
      </c>
      <c r="Q154" s="216">
        <v>1.4999999999999999E-4</v>
      </c>
      <c r="R154" s="216">
        <f>Q154*H154</f>
        <v>1.3499999999999998E-2</v>
      </c>
      <c r="S154" s="216">
        <v>0</v>
      </c>
      <c r="T154" s="217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18" t="s">
        <v>203</v>
      </c>
      <c r="AT154" s="218" t="s">
        <v>136</v>
      </c>
      <c r="AU154" s="218" t="s">
        <v>88</v>
      </c>
      <c r="AY154" s="14" t="s">
        <v>133</v>
      </c>
      <c r="BE154" s="219">
        <f>IF(N154="základná",J154,0)</f>
        <v>0</v>
      </c>
      <c r="BF154" s="219">
        <f>IF(N154="znížená",J154,0)</f>
        <v>0</v>
      </c>
      <c r="BG154" s="219">
        <f>IF(N154="zákl. prenesená",J154,0)</f>
        <v>0</v>
      </c>
      <c r="BH154" s="219">
        <f>IF(N154="zníž. prenesená",J154,0)</f>
        <v>0</v>
      </c>
      <c r="BI154" s="219">
        <f>IF(N154="nulová",J154,0)</f>
        <v>0</v>
      </c>
      <c r="BJ154" s="14" t="s">
        <v>88</v>
      </c>
      <c r="BK154" s="219">
        <f>ROUND(I154*H154,2)</f>
        <v>0</v>
      </c>
      <c r="BL154" s="14" t="s">
        <v>203</v>
      </c>
      <c r="BM154" s="218" t="s">
        <v>224</v>
      </c>
    </row>
    <row r="155" spans="1:65" s="2" customFormat="1" ht="33" customHeight="1">
      <c r="A155" s="31"/>
      <c r="B155" s="32"/>
      <c r="C155" s="206" t="s">
        <v>225</v>
      </c>
      <c r="D155" s="206" t="s">
        <v>136</v>
      </c>
      <c r="E155" s="207" t="s">
        <v>226</v>
      </c>
      <c r="F155" s="208" t="s">
        <v>227</v>
      </c>
      <c r="G155" s="209" t="s">
        <v>139</v>
      </c>
      <c r="H155" s="210">
        <v>195</v>
      </c>
      <c r="I155" s="211"/>
      <c r="J155" s="212">
        <f>ROUND(I155*H155,2)</f>
        <v>0</v>
      </c>
      <c r="K155" s="213"/>
      <c r="L155" s="36"/>
      <c r="M155" s="220" t="s">
        <v>1</v>
      </c>
      <c r="N155" s="221" t="s">
        <v>41</v>
      </c>
      <c r="O155" s="222"/>
      <c r="P155" s="223">
        <f>O155*H155</f>
        <v>0</v>
      </c>
      <c r="Q155" s="223">
        <v>6.6E-4</v>
      </c>
      <c r="R155" s="223">
        <f>Q155*H155</f>
        <v>0.12870000000000001</v>
      </c>
      <c r="S155" s="223">
        <v>0</v>
      </c>
      <c r="T155" s="224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8" t="s">
        <v>203</v>
      </c>
      <c r="AT155" s="218" t="s">
        <v>136</v>
      </c>
      <c r="AU155" s="218" t="s">
        <v>88</v>
      </c>
      <c r="AY155" s="14" t="s">
        <v>133</v>
      </c>
      <c r="BE155" s="219">
        <f>IF(N155="základná",J155,0)</f>
        <v>0</v>
      </c>
      <c r="BF155" s="219">
        <f>IF(N155="znížená",J155,0)</f>
        <v>0</v>
      </c>
      <c r="BG155" s="219">
        <f>IF(N155="zákl. prenesená",J155,0)</f>
        <v>0</v>
      </c>
      <c r="BH155" s="219">
        <f>IF(N155="zníž. prenesená",J155,0)</f>
        <v>0</v>
      </c>
      <c r="BI155" s="219">
        <f>IF(N155="nulová",J155,0)</f>
        <v>0</v>
      </c>
      <c r="BJ155" s="14" t="s">
        <v>88</v>
      </c>
      <c r="BK155" s="219">
        <f>ROUND(I155*H155,2)</f>
        <v>0</v>
      </c>
      <c r="BL155" s="14" t="s">
        <v>203</v>
      </c>
      <c r="BM155" s="218" t="s">
        <v>228</v>
      </c>
    </row>
    <row r="156" spans="1:65" s="2" customFormat="1" ht="6.95" customHeight="1">
      <c r="A156" s="31"/>
      <c r="B156" s="51"/>
      <c r="C156" s="52"/>
      <c r="D156" s="52"/>
      <c r="E156" s="52"/>
      <c r="F156" s="52"/>
      <c r="G156" s="52"/>
      <c r="H156" s="52"/>
      <c r="I156" s="155"/>
      <c r="J156" s="52"/>
      <c r="K156" s="52"/>
      <c r="L156" s="36"/>
      <c r="M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</row>
  </sheetData>
  <sheetProtection algorithmName="SHA-512" hashValue="T9Hjljjc5eLT6pt/CLUWdPsFQOR75ucn1lHBV1fgdOnKmvXuDQU88EJnBFIhNeH8NDLApBc+1/Qo2Lq629SNxg==" saltValue="FGfeRUSbWr/rsOxO6eeKoRRMcrfB6xNqKxVqN2LcZnCOROCRhb7LsphqyTKRi6DQNtC54m9+WSMLrggm+1r5tw==" spinCount="100000" sheet="1" objects="1" scenarios="1" formatColumns="0" formatRows="0" autoFilter="0"/>
  <autoFilter ref="C126:K155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4" t="s">
        <v>92</v>
      </c>
    </row>
    <row r="3" spans="1:46" s="1" customFormat="1" ht="6.95" hidden="1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17"/>
      <c r="AT3" s="14" t="s">
        <v>75</v>
      </c>
    </row>
    <row r="4" spans="1:46" s="1" customFormat="1" ht="24.95" hidden="1" customHeight="1">
      <c r="B4" s="17"/>
      <c r="D4" s="116" t="s">
        <v>102</v>
      </c>
      <c r="I4" s="112"/>
      <c r="L4" s="17"/>
      <c r="M4" s="117" t="s">
        <v>9</v>
      </c>
      <c r="AT4" s="14" t="s">
        <v>4</v>
      </c>
    </row>
    <row r="5" spans="1:46" s="1" customFormat="1" ht="6.95" hidden="1" customHeight="1">
      <c r="B5" s="17"/>
      <c r="I5" s="112"/>
      <c r="L5" s="17"/>
    </row>
    <row r="6" spans="1:46" s="1" customFormat="1" ht="12" hidden="1" customHeight="1">
      <c r="B6" s="17"/>
      <c r="D6" s="118" t="s">
        <v>15</v>
      </c>
      <c r="I6" s="112"/>
      <c r="L6" s="17"/>
    </row>
    <row r="7" spans="1:46" s="1" customFormat="1" ht="16.5" hidden="1" customHeight="1">
      <c r="B7" s="17"/>
      <c r="E7" s="284" t="str">
        <f>'Rekapitulácia stavby'!K6</f>
        <v>Rekonštrukcia interiéru KD Stará Ľubovňa</v>
      </c>
      <c r="F7" s="285"/>
      <c r="G7" s="285"/>
      <c r="H7" s="285"/>
      <c r="I7" s="112"/>
      <c r="L7" s="17"/>
    </row>
    <row r="8" spans="1:46" s="1" customFormat="1" ht="12" hidden="1" customHeight="1">
      <c r="B8" s="17"/>
      <c r="D8" s="118" t="s">
        <v>103</v>
      </c>
      <c r="I8" s="112"/>
      <c r="L8" s="17"/>
    </row>
    <row r="9" spans="1:46" s="2" customFormat="1" ht="16.5" hidden="1" customHeight="1">
      <c r="A9" s="31"/>
      <c r="B9" s="36"/>
      <c r="C9" s="31"/>
      <c r="D9" s="31"/>
      <c r="E9" s="284" t="s">
        <v>104</v>
      </c>
      <c r="F9" s="286"/>
      <c r="G9" s="286"/>
      <c r="H9" s="286"/>
      <c r="I9" s="119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6"/>
      <c r="C10" s="31"/>
      <c r="D10" s="118" t="s">
        <v>105</v>
      </c>
      <c r="E10" s="31"/>
      <c r="F10" s="31"/>
      <c r="G10" s="31"/>
      <c r="H10" s="31"/>
      <c r="I10" s="119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hidden="1" customHeight="1">
      <c r="A11" s="31"/>
      <c r="B11" s="36"/>
      <c r="C11" s="31"/>
      <c r="D11" s="31"/>
      <c r="E11" s="287" t="s">
        <v>229</v>
      </c>
      <c r="F11" s="286"/>
      <c r="G11" s="286"/>
      <c r="H11" s="286"/>
      <c r="I11" s="119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 hidden="1">
      <c r="A12" s="31"/>
      <c r="B12" s="36"/>
      <c r="C12" s="31"/>
      <c r="D12" s="31"/>
      <c r="E12" s="31"/>
      <c r="F12" s="31"/>
      <c r="G12" s="31"/>
      <c r="H12" s="31"/>
      <c r="I12" s="119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hidden="1" customHeight="1">
      <c r="A13" s="31"/>
      <c r="B13" s="36"/>
      <c r="C13" s="31"/>
      <c r="D13" s="118" t="s">
        <v>17</v>
      </c>
      <c r="E13" s="31"/>
      <c r="F13" s="107" t="s">
        <v>1</v>
      </c>
      <c r="G13" s="31"/>
      <c r="H13" s="31"/>
      <c r="I13" s="120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18" t="s">
        <v>19</v>
      </c>
      <c r="E14" s="31"/>
      <c r="F14" s="107" t="s">
        <v>230</v>
      </c>
      <c r="G14" s="31"/>
      <c r="H14" s="31"/>
      <c r="I14" s="120" t="s">
        <v>21</v>
      </c>
      <c r="J14" s="121" t="str">
        <f>'Rekapitulácia stavby'!AN8</f>
        <v>28. 2. 2020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hidden="1" customHeight="1">
      <c r="A15" s="31"/>
      <c r="B15" s="36"/>
      <c r="C15" s="31"/>
      <c r="D15" s="31"/>
      <c r="E15" s="31"/>
      <c r="F15" s="31"/>
      <c r="G15" s="31"/>
      <c r="H15" s="31"/>
      <c r="I15" s="119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hidden="1" customHeight="1">
      <c r="A16" s="31"/>
      <c r="B16" s="36"/>
      <c r="C16" s="31"/>
      <c r="D16" s="118" t="s">
        <v>23</v>
      </c>
      <c r="E16" s="31"/>
      <c r="F16" s="31"/>
      <c r="G16" s="31"/>
      <c r="H16" s="31"/>
      <c r="I16" s="120" t="s">
        <v>24</v>
      </c>
      <c r="J16" s="107" t="str">
        <f>IF('Rekapitulácia stavby'!AN10="","",'Rekapitulácia stavby'!AN10)</f>
        <v/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6"/>
      <c r="C17" s="31"/>
      <c r="D17" s="31"/>
      <c r="E17" s="107" t="str">
        <f>IF('Rekapitulácia stavby'!E11="","",'Rekapitulácia stavby'!E11)</f>
        <v>Mesto Stará Ľubovňa</v>
      </c>
      <c r="F17" s="31"/>
      <c r="G17" s="31"/>
      <c r="H17" s="31"/>
      <c r="I17" s="120" t="s">
        <v>26</v>
      </c>
      <c r="J17" s="107" t="str">
        <f>IF('Rekapitulácia stavby'!AN11="","",'Rekapitulácia stavby'!AN11)</f>
        <v/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6"/>
      <c r="C18" s="31"/>
      <c r="D18" s="31"/>
      <c r="E18" s="31"/>
      <c r="F18" s="31"/>
      <c r="G18" s="31"/>
      <c r="H18" s="31"/>
      <c r="I18" s="119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6"/>
      <c r="C19" s="31"/>
      <c r="D19" s="118" t="s">
        <v>27</v>
      </c>
      <c r="E19" s="31"/>
      <c r="F19" s="31"/>
      <c r="G19" s="31"/>
      <c r="H19" s="31"/>
      <c r="I19" s="120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6"/>
      <c r="C20" s="31"/>
      <c r="D20" s="31"/>
      <c r="E20" s="288" t="str">
        <f>'Rekapitulácia stavby'!E14</f>
        <v>Vyplň údaj</v>
      </c>
      <c r="F20" s="289"/>
      <c r="G20" s="289"/>
      <c r="H20" s="289"/>
      <c r="I20" s="120" t="s">
        <v>26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6"/>
      <c r="C21" s="31"/>
      <c r="D21" s="31"/>
      <c r="E21" s="31"/>
      <c r="F21" s="31"/>
      <c r="G21" s="31"/>
      <c r="H21" s="31"/>
      <c r="I21" s="119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6"/>
      <c r="C22" s="31"/>
      <c r="D22" s="118" t="s">
        <v>29</v>
      </c>
      <c r="E22" s="31"/>
      <c r="F22" s="31"/>
      <c r="G22" s="31"/>
      <c r="H22" s="31"/>
      <c r="I22" s="120" t="s">
        <v>24</v>
      </c>
      <c r="J22" s="107" t="str">
        <f>IF('Rekapitulácia stavby'!AN16="","",'Rekapitulácia stavby'!AN16)</f>
        <v/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6"/>
      <c r="C23" s="31"/>
      <c r="D23" s="31"/>
      <c r="E23" s="107" t="str">
        <f>IF('Rekapitulácia stavby'!E17="","",'Rekapitulácia stavby'!E17)</f>
        <v>Ing. Vladislav Slosarčik</v>
      </c>
      <c r="F23" s="31"/>
      <c r="G23" s="31"/>
      <c r="H23" s="31"/>
      <c r="I23" s="120" t="s">
        <v>26</v>
      </c>
      <c r="J23" s="107" t="str">
        <f>IF('Rekapitulácia stavby'!AN17="","",'Rekapitulácia stavby'!AN17)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6"/>
      <c r="C24" s="31"/>
      <c r="D24" s="31"/>
      <c r="E24" s="31"/>
      <c r="F24" s="31"/>
      <c r="G24" s="31"/>
      <c r="H24" s="31"/>
      <c r="I24" s="119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6"/>
      <c r="C25" s="31"/>
      <c r="D25" s="118" t="s">
        <v>32</v>
      </c>
      <c r="E25" s="31"/>
      <c r="F25" s="31"/>
      <c r="G25" s="31"/>
      <c r="H25" s="31"/>
      <c r="I25" s="120" t="s">
        <v>24</v>
      </c>
      <c r="J25" s="107" t="str">
        <f>IF('Rekapitulácia stavby'!AN19="","",'Rekapitulácia stavby'!AN19)</f>
        <v/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6"/>
      <c r="C26" s="31"/>
      <c r="D26" s="31"/>
      <c r="E26" s="107" t="str">
        <f>IF('Rekapitulácia stavby'!E20="","",'Rekapitulácia stavby'!E20)</f>
        <v>Ing. Slosarčik</v>
      </c>
      <c r="F26" s="31"/>
      <c r="G26" s="31"/>
      <c r="H26" s="31"/>
      <c r="I26" s="120" t="s">
        <v>26</v>
      </c>
      <c r="J26" s="107" t="str">
        <f>IF('Rekapitulácia stavby'!AN20="","",'Rekapitulácia stavby'!AN20)</f>
        <v/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6"/>
      <c r="C27" s="31"/>
      <c r="D27" s="31"/>
      <c r="E27" s="31"/>
      <c r="F27" s="31"/>
      <c r="G27" s="31"/>
      <c r="H27" s="31"/>
      <c r="I27" s="119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6"/>
      <c r="C28" s="31"/>
      <c r="D28" s="118" t="s">
        <v>34</v>
      </c>
      <c r="E28" s="31"/>
      <c r="F28" s="31"/>
      <c r="G28" s="31"/>
      <c r="H28" s="31"/>
      <c r="I28" s="119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122"/>
      <c r="B29" s="123"/>
      <c r="C29" s="122"/>
      <c r="D29" s="122"/>
      <c r="E29" s="290" t="s">
        <v>1</v>
      </c>
      <c r="F29" s="290"/>
      <c r="G29" s="290"/>
      <c r="H29" s="290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hidden="1" customHeight="1">
      <c r="A30" s="31"/>
      <c r="B30" s="36"/>
      <c r="C30" s="31"/>
      <c r="D30" s="31"/>
      <c r="E30" s="31"/>
      <c r="F30" s="31"/>
      <c r="G30" s="31"/>
      <c r="H30" s="31"/>
      <c r="I30" s="119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26"/>
      <c r="E31" s="126"/>
      <c r="F31" s="126"/>
      <c r="G31" s="126"/>
      <c r="H31" s="126"/>
      <c r="I31" s="127"/>
      <c r="J31" s="126"/>
      <c r="K31" s="126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6"/>
      <c r="C32" s="31"/>
      <c r="D32" s="128" t="s">
        <v>35</v>
      </c>
      <c r="E32" s="31"/>
      <c r="F32" s="31"/>
      <c r="G32" s="31"/>
      <c r="H32" s="31"/>
      <c r="I32" s="119"/>
      <c r="J32" s="129">
        <f>ROUND(J124,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6"/>
      <c r="C33" s="31"/>
      <c r="D33" s="126"/>
      <c r="E33" s="126"/>
      <c r="F33" s="126"/>
      <c r="G33" s="126"/>
      <c r="H33" s="126"/>
      <c r="I33" s="127"/>
      <c r="J33" s="126"/>
      <c r="K33" s="126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31"/>
      <c r="F34" s="130" t="s">
        <v>37</v>
      </c>
      <c r="G34" s="31"/>
      <c r="H34" s="31"/>
      <c r="I34" s="131" t="s">
        <v>36</v>
      </c>
      <c r="J34" s="130" t="s">
        <v>38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132" t="s">
        <v>39</v>
      </c>
      <c r="E35" s="118" t="s">
        <v>40</v>
      </c>
      <c r="F35" s="133">
        <f>ROUND((SUM(BE124:BE188)),  2)</f>
        <v>0</v>
      </c>
      <c r="G35" s="31"/>
      <c r="H35" s="31"/>
      <c r="I35" s="134">
        <v>0.2</v>
      </c>
      <c r="J35" s="133">
        <f>ROUND(((SUM(BE124:BE188))*I35), 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8" t="s">
        <v>41</v>
      </c>
      <c r="F36" s="133">
        <f>ROUND((SUM(BF124:BF188)),  2)</f>
        <v>0</v>
      </c>
      <c r="G36" s="31"/>
      <c r="H36" s="31"/>
      <c r="I36" s="134">
        <v>0.2</v>
      </c>
      <c r="J36" s="133">
        <f>ROUND(((SUM(BF124:BF188))*I36), 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8" t="s">
        <v>42</v>
      </c>
      <c r="F37" s="133">
        <f>ROUND((SUM(BG124:BG188)),  2)</f>
        <v>0</v>
      </c>
      <c r="G37" s="31"/>
      <c r="H37" s="31"/>
      <c r="I37" s="134">
        <v>0.2</v>
      </c>
      <c r="J37" s="133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8" t="s">
        <v>43</v>
      </c>
      <c r="F38" s="133">
        <f>ROUND((SUM(BH124:BH188)),  2)</f>
        <v>0</v>
      </c>
      <c r="G38" s="31"/>
      <c r="H38" s="31"/>
      <c r="I38" s="134">
        <v>0.2</v>
      </c>
      <c r="J38" s="133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18" t="s">
        <v>44</v>
      </c>
      <c r="F39" s="133">
        <f>ROUND((SUM(BI124:BI188)),  2)</f>
        <v>0</v>
      </c>
      <c r="G39" s="31"/>
      <c r="H39" s="31"/>
      <c r="I39" s="134">
        <v>0</v>
      </c>
      <c r="J39" s="133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6"/>
      <c r="C40" s="31"/>
      <c r="D40" s="31"/>
      <c r="E40" s="31"/>
      <c r="F40" s="31"/>
      <c r="G40" s="31"/>
      <c r="H40" s="31"/>
      <c r="I40" s="119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6"/>
      <c r="C41" s="135"/>
      <c r="D41" s="136" t="s">
        <v>45</v>
      </c>
      <c r="E41" s="137"/>
      <c r="F41" s="137"/>
      <c r="G41" s="138" t="s">
        <v>46</v>
      </c>
      <c r="H41" s="139" t="s">
        <v>47</v>
      </c>
      <c r="I41" s="140"/>
      <c r="J41" s="141">
        <f>SUM(J32:J39)</f>
        <v>0</v>
      </c>
      <c r="K41" s="142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6"/>
      <c r="C42" s="31"/>
      <c r="D42" s="31"/>
      <c r="E42" s="31"/>
      <c r="F42" s="31"/>
      <c r="G42" s="31"/>
      <c r="H42" s="31"/>
      <c r="I42" s="119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7"/>
      <c r="I43" s="112"/>
      <c r="L43" s="17"/>
    </row>
    <row r="44" spans="1:31" s="1" customFormat="1" ht="14.45" hidden="1" customHeight="1">
      <c r="B44" s="17"/>
      <c r="I44" s="112"/>
      <c r="L44" s="17"/>
    </row>
    <row r="45" spans="1:31" s="1" customFormat="1" ht="14.45" hidden="1" customHeight="1">
      <c r="B45" s="17"/>
      <c r="I45" s="112"/>
      <c r="L45" s="17"/>
    </row>
    <row r="46" spans="1:31" s="1" customFormat="1" ht="14.45" hidden="1" customHeight="1">
      <c r="B46" s="17"/>
      <c r="I46" s="112"/>
      <c r="L46" s="17"/>
    </row>
    <row r="47" spans="1:31" s="1" customFormat="1" ht="14.45" hidden="1" customHeight="1">
      <c r="B47" s="17"/>
      <c r="I47" s="112"/>
      <c r="L47" s="17"/>
    </row>
    <row r="48" spans="1:31" s="1" customFormat="1" ht="14.45" hidden="1" customHeight="1">
      <c r="B48" s="17"/>
      <c r="I48" s="112"/>
      <c r="L48" s="17"/>
    </row>
    <row r="49" spans="1:31" s="1" customFormat="1" ht="14.45" hidden="1" customHeight="1">
      <c r="B49" s="17"/>
      <c r="I49" s="112"/>
      <c r="L49" s="17"/>
    </row>
    <row r="50" spans="1:31" s="2" customFormat="1" ht="14.45" hidden="1" customHeight="1">
      <c r="B50" s="48"/>
      <c r="D50" s="143" t="s">
        <v>48</v>
      </c>
      <c r="E50" s="144"/>
      <c r="F50" s="144"/>
      <c r="G50" s="143" t="s">
        <v>49</v>
      </c>
      <c r="H50" s="144"/>
      <c r="I50" s="145"/>
      <c r="J50" s="144"/>
      <c r="K50" s="144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46" t="s">
        <v>50</v>
      </c>
      <c r="E61" s="147"/>
      <c r="F61" s="148" t="s">
        <v>51</v>
      </c>
      <c r="G61" s="146" t="s">
        <v>50</v>
      </c>
      <c r="H61" s="147"/>
      <c r="I61" s="149"/>
      <c r="J61" s="150" t="s">
        <v>51</v>
      </c>
      <c r="K61" s="14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43" t="s">
        <v>52</v>
      </c>
      <c r="E65" s="151"/>
      <c r="F65" s="151"/>
      <c r="G65" s="143" t="s">
        <v>53</v>
      </c>
      <c r="H65" s="151"/>
      <c r="I65" s="152"/>
      <c r="J65" s="151"/>
      <c r="K65" s="15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46" t="s">
        <v>50</v>
      </c>
      <c r="E76" s="147"/>
      <c r="F76" s="148" t="s">
        <v>51</v>
      </c>
      <c r="G76" s="146" t="s">
        <v>50</v>
      </c>
      <c r="H76" s="147"/>
      <c r="I76" s="149"/>
      <c r="J76" s="150" t="s">
        <v>51</v>
      </c>
      <c r="K76" s="14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31" s="2" customFormat="1" ht="6.95" customHeight="1">
      <c r="A81" s="31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107</v>
      </c>
      <c r="D82" s="33"/>
      <c r="E82" s="33"/>
      <c r="F82" s="33"/>
      <c r="G82" s="33"/>
      <c r="H82" s="33"/>
      <c r="I82" s="119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119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119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91" t="str">
        <f>E7</f>
        <v>Rekonštrukcia interiéru KD Stará Ľubovňa</v>
      </c>
      <c r="F85" s="292"/>
      <c r="G85" s="292"/>
      <c r="H85" s="292"/>
      <c r="I85" s="119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103</v>
      </c>
      <c r="D86" s="19"/>
      <c r="E86" s="19"/>
      <c r="F86" s="19"/>
      <c r="G86" s="19"/>
      <c r="H86" s="19"/>
      <c r="I86" s="112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91" t="s">
        <v>104</v>
      </c>
      <c r="F87" s="293"/>
      <c r="G87" s="293"/>
      <c r="H87" s="293"/>
      <c r="I87" s="119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105</v>
      </c>
      <c r="D88" s="33"/>
      <c r="E88" s="33"/>
      <c r="F88" s="33"/>
      <c r="G88" s="33"/>
      <c r="H88" s="33"/>
      <c r="I88" s="119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39" t="str">
        <f>E11</f>
        <v>03 - Elektroinštalácia</v>
      </c>
      <c r="F89" s="293"/>
      <c r="G89" s="293"/>
      <c r="H89" s="293"/>
      <c r="I89" s="119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119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 xml:space="preserve"> </v>
      </c>
      <c r="G91" s="33"/>
      <c r="H91" s="33"/>
      <c r="I91" s="120" t="s">
        <v>21</v>
      </c>
      <c r="J91" s="63" t="str">
        <f>IF(J14="","",J14)</f>
        <v>28. 2. 2020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119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23</v>
      </c>
      <c r="D93" s="33"/>
      <c r="E93" s="33"/>
      <c r="F93" s="24" t="str">
        <f>E17</f>
        <v>Mesto Stará Ľubovňa</v>
      </c>
      <c r="G93" s="33"/>
      <c r="H93" s="33"/>
      <c r="I93" s="120" t="s">
        <v>29</v>
      </c>
      <c r="J93" s="29" t="str">
        <f>E23</f>
        <v>Ing. Vladislav Slosarčik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27</v>
      </c>
      <c r="D94" s="33"/>
      <c r="E94" s="33"/>
      <c r="F94" s="24" t="str">
        <f>IF(E20="","",E20)</f>
        <v>Vyplň údaj</v>
      </c>
      <c r="G94" s="33"/>
      <c r="H94" s="33"/>
      <c r="I94" s="120" t="s">
        <v>32</v>
      </c>
      <c r="J94" s="29" t="str">
        <f>E26</f>
        <v>Ing. Slosarčik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119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9" t="s">
        <v>108</v>
      </c>
      <c r="D96" s="160"/>
      <c r="E96" s="160"/>
      <c r="F96" s="160"/>
      <c r="G96" s="160"/>
      <c r="H96" s="160"/>
      <c r="I96" s="161"/>
      <c r="J96" s="162" t="s">
        <v>109</v>
      </c>
      <c r="K96" s="160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119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63" t="s">
        <v>110</v>
      </c>
      <c r="D98" s="33"/>
      <c r="E98" s="33"/>
      <c r="F98" s="33"/>
      <c r="G98" s="33"/>
      <c r="H98" s="33"/>
      <c r="I98" s="119"/>
      <c r="J98" s="81">
        <f>J124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111</v>
      </c>
    </row>
    <row r="99" spans="1:47" s="9" customFormat="1" ht="24.95" customHeight="1">
      <c r="B99" s="164"/>
      <c r="C99" s="165"/>
      <c r="D99" s="166" t="s">
        <v>231</v>
      </c>
      <c r="E99" s="167"/>
      <c r="F99" s="167"/>
      <c r="G99" s="167"/>
      <c r="H99" s="167"/>
      <c r="I99" s="168"/>
      <c r="J99" s="169">
        <f>J125</f>
        <v>0</v>
      </c>
      <c r="K99" s="165"/>
      <c r="L99" s="170"/>
    </row>
    <row r="100" spans="1:47" s="10" customFormat="1" ht="19.899999999999999" customHeight="1">
      <c r="B100" s="171"/>
      <c r="C100" s="101"/>
      <c r="D100" s="172" t="s">
        <v>232</v>
      </c>
      <c r="E100" s="173"/>
      <c r="F100" s="173"/>
      <c r="G100" s="173"/>
      <c r="H100" s="173"/>
      <c r="I100" s="174"/>
      <c r="J100" s="175">
        <f>J126</f>
        <v>0</v>
      </c>
      <c r="K100" s="101"/>
      <c r="L100" s="176"/>
    </row>
    <row r="101" spans="1:47" s="10" customFormat="1" ht="19.899999999999999" customHeight="1">
      <c r="B101" s="171"/>
      <c r="C101" s="101"/>
      <c r="D101" s="172" t="s">
        <v>233</v>
      </c>
      <c r="E101" s="173"/>
      <c r="F101" s="173"/>
      <c r="G101" s="173"/>
      <c r="H101" s="173"/>
      <c r="I101" s="174"/>
      <c r="J101" s="175">
        <f>J172</f>
        <v>0</v>
      </c>
      <c r="K101" s="101"/>
      <c r="L101" s="176"/>
    </row>
    <row r="102" spans="1:47" s="9" customFormat="1" ht="24.95" customHeight="1">
      <c r="B102" s="164"/>
      <c r="C102" s="165"/>
      <c r="D102" s="166" t="s">
        <v>234</v>
      </c>
      <c r="E102" s="167"/>
      <c r="F102" s="167"/>
      <c r="G102" s="167"/>
      <c r="H102" s="167"/>
      <c r="I102" s="168"/>
      <c r="J102" s="169">
        <f>J185</f>
        <v>0</v>
      </c>
      <c r="K102" s="165"/>
      <c r="L102" s="170"/>
    </row>
    <row r="103" spans="1:47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119"/>
      <c r="J103" s="33"/>
      <c r="K103" s="33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5" customHeight="1">
      <c r="A104" s="31"/>
      <c r="B104" s="51"/>
      <c r="C104" s="52"/>
      <c r="D104" s="52"/>
      <c r="E104" s="52"/>
      <c r="F104" s="52"/>
      <c r="G104" s="52"/>
      <c r="H104" s="52"/>
      <c r="I104" s="155"/>
      <c r="J104" s="52"/>
      <c r="K104" s="52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47" s="2" customFormat="1" ht="6.95" customHeight="1">
      <c r="A108" s="31"/>
      <c r="B108" s="53"/>
      <c r="C108" s="54"/>
      <c r="D108" s="54"/>
      <c r="E108" s="54"/>
      <c r="F108" s="54"/>
      <c r="G108" s="54"/>
      <c r="H108" s="54"/>
      <c r="I108" s="158"/>
      <c r="J108" s="54"/>
      <c r="K108" s="54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24.95" customHeight="1">
      <c r="A109" s="31"/>
      <c r="B109" s="32"/>
      <c r="C109" s="20" t="s">
        <v>119</v>
      </c>
      <c r="D109" s="33"/>
      <c r="E109" s="33"/>
      <c r="F109" s="33"/>
      <c r="G109" s="33"/>
      <c r="H109" s="33"/>
      <c r="I109" s="119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119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2" customHeight="1">
      <c r="A111" s="31"/>
      <c r="B111" s="32"/>
      <c r="C111" s="26" t="s">
        <v>15</v>
      </c>
      <c r="D111" s="33"/>
      <c r="E111" s="33"/>
      <c r="F111" s="33"/>
      <c r="G111" s="33"/>
      <c r="H111" s="33"/>
      <c r="I111" s="119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16.5" customHeight="1">
      <c r="A112" s="31"/>
      <c r="B112" s="32"/>
      <c r="C112" s="33"/>
      <c r="D112" s="33"/>
      <c r="E112" s="291" t="str">
        <f>E7</f>
        <v>Rekonštrukcia interiéru KD Stará Ľubovňa</v>
      </c>
      <c r="F112" s="292"/>
      <c r="G112" s="292"/>
      <c r="H112" s="292"/>
      <c r="I112" s="119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1" customFormat="1" ht="12" customHeight="1">
      <c r="B113" s="18"/>
      <c r="C113" s="26" t="s">
        <v>103</v>
      </c>
      <c r="D113" s="19"/>
      <c r="E113" s="19"/>
      <c r="F113" s="19"/>
      <c r="G113" s="19"/>
      <c r="H113" s="19"/>
      <c r="I113" s="112"/>
      <c r="J113" s="19"/>
      <c r="K113" s="19"/>
      <c r="L113" s="17"/>
    </row>
    <row r="114" spans="1:65" s="2" customFormat="1" ht="16.5" customHeight="1">
      <c r="A114" s="31"/>
      <c r="B114" s="32"/>
      <c r="C114" s="33"/>
      <c r="D114" s="33"/>
      <c r="E114" s="291" t="s">
        <v>104</v>
      </c>
      <c r="F114" s="293"/>
      <c r="G114" s="293"/>
      <c r="H114" s="293"/>
      <c r="I114" s="119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105</v>
      </c>
      <c r="D115" s="33"/>
      <c r="E115" s="33"/>
      <c r="F115" s="33"/>
      <c r="G115" s="33"/>
      <c r="H115" s="33"/>
      <c r="I115" s="119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3"/>
      <c r="D116" s="33"/>
      <c r="E116" s="239" t="str">
        <f>E11</f>
        <v>03 - Elektroinštalácia</v>
      </c>
      <c r="F116" s="293"/>
      <c r="G116" s="293"/>
      <c r="H116" s="293"/>
      <c r="I116" s="119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119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19</v>
      </c>
      <c r="D118" s="33"/>
      <c r="E118" s="33"/>
      <c r="F118" s="24" t="str">
        <f>F14</f>
        <v xml:space="preserve"> </v>
      </c>
      <c r="G118" s="33"/>
      <c r="H118" s="33"/>
      <c r="I118" s="120" t="s">
        <v>21</v>
      </c>
      <c r="J118" s="63" t="str">
        <f>IF(J14="","",J14)</f>
        <v>28. 2. 2020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119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25.7" customHeight="1">
      <c r="A120" s="31"/>
      <c r="B120" s="32"/>
      <c r="C120" s="26" t="s">
        <v>23</v>
      </c>
      <c r="D120" s="33"/>
      <c r="E120" s="33"/>
      <c r="F120" s="24" t="str">
        <f>E17</f>
        <v>Mesto Stará Ľubovňa</v>
      </c>
      <c r="G120" s="33"/>
      <c r="H120" s="33"/>
      <c r="I120" s="120" t="s">
        <v>29</v>
      </c>
      <c r="J120" s="29" t="str">
        <f>E23</f>
        <v>Ing. Vladislav Slosarčik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27</v>
      </c>
      <c r="D121" s="33"/>
      <c r="E121" s="33"/>
      <c r="F121" s="24" t="str">
        <f>IF(E20="","",E20)</f>
        <v>Vyplň údaj</v>
      </c>
      <c r="G121" s="33"/>
      <c r="H121" s="33"/>
      <c r="I121" s="120" t="s">
        <v>32</v>
      </c>
      <c r="J121" s="29" t="str">
        <f>E26</f>
        <v>Ing. Slosarčik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3"/>
      <c r="D122" s="33"/>
      <c r="E122" s="33"/>
      <c r="F122" s="33"/>
      <c r="G122" s="33"/>
      <c r="H122" s="33"/>
      <c r="I122" s="119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77"/>
      <c r="B123" s="178"/>
      <c r="C123" s="179" t="s">
        <v>120</v>
      </c>
      <c r="D123" s="180" t="s">
        <v>60</v>
      </c>
      <c r="E123" s="180" t="s">
        <v>56</v>
      </c>
      <c r="F123" s="180" t="s">
        <v>57</v>
      </c>
      <c r="G123" s="180" t="s">
        <v>121</v>
      </c>
      <c r="H123" s="180" t="s">
        <v>122</v>
      </c>
      <c r="I123" s="181" t="s">
        <v>123</v>
      </c>
      <c r="J123" s="182" t="s">
        <v>109</v>
      </c>
      <c r="K123" s="183" t="s">
        <v>124</v>
      </c>
      <c r="L123" s="184"/>
      <c r="M123" s="72" t="s">
        <v>1</v>
      </c>
      <c r="N123" s="73" t="s">
        <v>39</v>
      </c>
      <c r="O123" s="73" t="s">
        <v>125</v>
      </c>
      <c r="P123" s="73" t="s">
        <v>126</v>
      </c>
      <c r="Q123" s="73" t="s">
        <v>127</v>
      </c>
      <c r="R123" s="73" t="s">
        <v>128</v>
      </c>
      <c r="S123" s="73" t="s">
        <v>129</v>
      </c>
      <c r="T123" s="74" t="s">
        <v>130</v>
      </c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</row>
    <row r="124" spans="1:65" s="2" customFormat="1" ht="22.9" customHeight="1">
      <c r="A124" s="31"/>
      <c r="B124" s="32"/>
      <c r="C124" s="79" t="s">
        <v>110</v>
      </c>
      <c r="D124" s="33"/>
      <c r="E124" s="33"/>
      <c r="F124" s="33"/>
      <c r="G124" s="33"/>
      <c r="H124" s="33"/>
      <c r="I124" s="119"/>
      <c r="J124" s="185">
        <f>BK124</f>
        <v>0</v>
      </c>
      <c r="K124" s="33"/>
      <c r="L124" s="36"/>
      <c r="M124" s="75"/>
      <c r="N124" s="186"/>
      <c r="O124" s="76"/>
      <c r="P124" s="187">
        <f>P125+P185</f>
        <v>0</v>
      </c>
      <c r="Q124" s="76"/>
      <c r="R124" s="187">
        <f>R125+R185</f>
        <v>0</v>
      </c>
      <c r="S124" s="76"/>
      <c r="T124" s="188">
        <f>T125+T185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74</v>
      </c>
      <c r="AU124" s="14" t="s">
        <v>111</v>
      </c>
      <c r="BK124" s="189">
        <f>BK125+BK185</f>
        <v>0</v>
      </c>
    </row>
    <row r="125" spans="1:65" s="12" customFormat="1" ht="25.9" customHeight="1">
      <c r="B125" s="190"/>
      <c r="C125" s="191"/>
      <c r="D125" s="192" t="s">
        <v>74</v>
      </c>
      <c r="E125" s="193" t="s">
        <v>235</v>
      </c>
      <c r="F125" s="193" t="s">
        <v>236</v>
      </c>
      <c r="G125" s="191"/>
      <c r="H125" s="191"/>
      <c r="I125" s="194"/>
      <c r="J125" s="195">
        <f>BK125</f>
        <v>0</v>
      </c>
      <c r="K125" s="191"/>
      <c r="L125" s="196"/>
      <c r="M125" s="197"/>
      <c r="N125" s="198"/>
      <c r="O125" s="198"/>
      <c r="P125" s="199">
        <f>P126+P172</f>
        <v>0</v>
      </c>
      <c r="Q125" s="198"/>
      <c r="R125" s="199">
        <f>R126+R172</f>
        <v>0</v>
      </c>
      <c r="S125" s="198"/>
      <c r="T125" s="200">
        <f>T126+T172</f>
        <v>0</v>
      </c>
      <c r="AR125" s="201" t="s">
        <v>145</v>
      </c>
      <c r="AT125" s="202" t="s">
        <v>74</v>
      </c>
      <c r="AU125" s="202" t="s">
        <v>75</v>
      </c>
      <c r="AY125" s="201" t="s">
        <v>133</v>
      </c>
      <c r="BK125" s="203">
        <f>BK126+BK172</f>
        <v>0</v>
      </c>
    </row>
    <row r="126" spans="1:65" s="12" customFormat="1" ht="22.9" customHeight="1">
      <c r="B126" s="190"/>
      <c r="C126" s="191"/>
      <c r="D126" s="192" t="s">
        <v>74</v>
      </c>
      <c r="E126" s="204" t="s">
        <v>237</v>
      </c>
      <c r="F126" s="204" t="s">
        <v>238</v>
      </c>
      <c r="G126" s="191"/>
      <c r="H126" s="191"/>
      <c r="I126" s="194"/>
      <c r="J126" s="205">
        <f>BK126</f>
        <v>0</v>
      </c>
      <c r="K126" s="191"/>
      <c r="L126" s="196"/>
      <c r="M126" s="197"/>
      <c r="N126" s="198"/>
      <c r="O126" s="198"/>
      <c r="P126" s="199">
        <f>SUM(P127:P171)</f>
        <v>0</v>
      </c>
      <c r="Q126" s="198"/>
      <c r="R126" s="199">
        <f>SUM(R127:R171)</f>
        <v>0</v>
      </c>
      <c r="S126" s="198"/>
      <c r="T126" s="200">
        <f>SUM(T127:T171)</f>
        <v>0</v>
      </c>
      <c r="AR126" s="201" t="s">
        <v>145</v>
      </c>
      <c r="AT126" s="202" t="s">
        <v>74</v>
      </c>
      <c r="AU126" s="202" t="s">
        <v>82</v>
      </c>
      <c r="AY126" s="201" t="s">
        <v>133</v>
      </c>
      <c r="BK126" s="203">
        <f>SUM(BK127:BK171)</f>
        <v>0</v>
      </c>
    </row>
    <row r="127" spans="1:65" s="2" customFormat="1" ht="21.75" customHeight="1">
      <c r="A127" s="31"/>
      <c r="B127" s="32"/>
      <c r="C127" s="206" t="s">
        <v>82</v>
      </c>
      <c r="D127" s="206" t="s">
        <v>136</v>
      </c>
      <c r="E127" s="207" t="s">
        <v>239</v>
      </c>
      <c r="F127" s="208" t="s">
        <v>240</v>
      </c>
      <c r="G127" s="209" t="s">
        <v>241</v>
      </c>
      <c r="H127" s="210">
        <v>30</v>
      </c>
      <c r="I127" s="211"/>
      <c r="J127" s="212">
        <f t="shared" ref="J127:J171" si="0">ROUND(I127*H127,2)</f>
        <v>0</v>
      </c>
      <c r="K127" s="213"/>
      <c r="L127" s="36"/>
      <c r="M127" s="214" t="s">
        <v>1</v>
      </c>
      <c r="N127" s="215" t="s">
        <v>41</v>
      </c>
      <c r="O127" s="68"/>
      <c r="P127" s="216">
        <f t="shared" ref="P127:P171" si="1">O127*H127</f>
        <v>0</v>
      </c>
      <c r="Q127" s="216">
        <v>0</v>
      </c>
      <c r="R127" s="216">
        <f t="shared" ref="R127:R171" si="2">Q127*H127</f>
        <v>0</v>
      </c>
      <c r="S127" s="216">
        <v>0</v>
      </c>
      <c r="T127" s="217">
        <f t="shared" ref="T127:T171" si="3"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18" t="s">
        <v>242</v>
      </c>
      <c r="AT127" s="218" t="s">
        <v>136</v>
      </c>
      <c r="AU127" s="218" t="s">
        <v>88</v>
      </c>
      <c r="AY127" s="14" t="s">
        <v>133</v>
      </c>
      <c r="BE127" s="219">
        <f t="shared" ref="BE127:BE171" si="4">IF(N127="základná",J127,0)</f>
        <v>0</v>
      </c>
      <c r="BF127" s="219">
        <f t="shared" ref="BF127:BF171" si="5">IF(N127="znížená",J127,0)</f>
        <v>0</v>
      </c>
      <c r="BG127" s="219">
        <f t="shared" ref="BG127:BG171" si="6">IF(N127="zákl. prenesená",J127,0)</f>
        <v>0</v>
      </c>
      <c r="BH127" s="219">
        <f t="shared" ref="BH127:BH171" si="7">IF(N127="zníž. prenesená",J127,0)</f>
        <v>0</v>
      </c>
      <c r="BI127" s="219">
        <f t="shared" ref="BI127:BI171" si="8">IF(N127="nulová",J127,0)</f>
        <v>0</v>
      </c>
      <c r="BJ127" s="14" t="s">
        <v>88</v>
      </c>
      <c r="BK127" s="219">
        <f t="shared" ref="BK127:BK171" si="9">ROUND(I127*H127,2)</f>
        <v>0</v>
      </c>
      <c r="BL127" s="14" t="s">
        <v>242</v>
      </c>
      <c r="BM127" s="218" t="s">
        <v>88</v>
      </c>
    </row>
    <row r="128" spans="1:65" s="2" customFormat="1" ht="16.5" customHeight="1">
      <c r="A128" s="31"/>
      <c r="B128" s="32"/>
      <c r="C128" s="225" t="s">
        <v>88</v>
      </c>
      <c r="D128" s="225" t="s">
        <v>235</v>
      </c>
      <c r="E128" s="226" t="s">
        <v>243</v>
      </c>
      <c r="F128" s="227" t="s">
        <v>244</v>
      </c>
      <c r="G128" s="228" t="s">
        <v>241</v>
      </c>
      <c r="H128" s="229">
        <v>31.5</v>
      </c>
      <c r="I128" s="230"/>
      <c r="J128" s="231">
        <f t="shared" si="0"/>
        <v>0</v>
      </c>
      <c r="K128" s="232"/>
      <c r="L128" s="233"/>
      <c r="M128" s="234" t="s">
        <v>1</v>
      </c>
      <c r="N128" s="235" t="s">
        <v>41</v>
      </c>
      <c r="O128" s="68"/>
      <c r="P128" s="216">
        <f t="shared" si="1"/>
        <v>0</v>
      </c>
      <c r="Q128" s="216">
        <v>0</v>
      </c>
      <c r="R128" s="216">
        <f t="shared" si="2"/>
        <v>0</v>
      </c>
      <c r="S128" s="216">
        <v>0</v>
      </c>
      <c r="T128" s="217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18" t="s">
        <v>245</v>
      </c>
      <c r="AT128" s="218" t="s">
        <v>235</v>
      </c>
      <c r="AU128" s="218" t="s">
        <v>88</v>
      </c>
      <c r="AY128" s="14" t="s">
        <v>133</v>
      </c>
      <c r="BE128" s="219">
        <f t="shared" si="4"/>
        <v>0</v>
      </c>
      <c r="BF128" s="219">
        <f t="shared" si="5"/>
        <v>0</v>
      </c>
      <c r="BG128" s="219">
        <f t="shared" si="6"/>
        <v>0</v>
      </c>
      <c r="BH128" s="219">
        <f t="shared" si="7"/>
        <v>0</v>
      </c>
      <c r="BI128" s="219">
        <f t="shared" si="8"/>
        <v>0</v>
      </c>
      <c r="BJ128" s="14" t="s">
        <v>88</v>
      </c>
      <c r="BK128" s="219">
        <f t="shared" si="9"/>
        <v>0</v>
      </c>
      <c r="BL128" s="14" t="s">
        <v>242</v>
      </c>
      <c r="BM128" s="218" t="s">
        <v>140</v>
      </c>
    </row>
    <row r="129" spans="1:65" s="2" customFormat="1" ht="21.75" customHeight="1">
      <c r="A129" s="31"/>
      <c r="B129" s="32"/>
      <c r="C129" s="206" t="s">
        <v>145</v>
      </c>
      <c r="D129" s="206" t="s">
        <v>136</v>
      </c>
      <c r="E129" s="207" t="s">
        <v>246</v>
      </c>
      <c r="F129" s="208" t="s">
        <v>247</v>
      </c>
      <c r="G129" s="209" t="s">
        <v>241</v>
      </c>
      <c r="H129" s="210">
        <v>10</v>
      </c>
      <c r="I129" s="211"/>
      <c r="J129" s="212">
        <f t="shared" si="0"/>
        <v>0</v>
      </c>
      <c r="K129" s="213"/>
      <c r="L129" s="36"/>
      <c r="M129" s="214" t="s">
        <v>1</v>
      </c>
      <c r="N129" s="215" t="s">
        <v>41</v>
      </c>
      <c r="O129" s="68"/>
      <c r="P129" s="216">
        <f t="shared" si="1"/>
        <v>0</v>
      </c>
      <c r="Q129" s="216">
        <v>0</v>
      </c>
      <c r="R129" s="216">
        <f t="shared" si="2"/>
        <v>0</v>
      </c>
      <c r="S129" s="216">
        <v>0</v>
      </c>
      <c r="T129" s="217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18" t="s">
        <v>242</v>
      </c>
      <c r="AT129" s="218" t="s">
        <v>136</v>
      </c>
      <c r="AU129" s="218" t="s">
        <v>88</v>
      </c>
      <c r="AY129" s="14" t="s">
        <v>133</v>
      </c>
      <c r="BE129" s="219">
        <f t="shared" si="4"/>
        <v>0</v>
      </c>
      <c r="BF129" s="219">
        <f t="shared" si="5"/>
        <v>0</v>
      </c>
      <c r="BG129" s="219">
        <f t="shared" si="6"/>
        <v>0</v>
      </c>
      <c r="BH129" s="219">
        <f t="shared" si="7"/>
        <v>0</v>
      </c>
      <c r="BI129" s="219">
        <f t="shared" si="8"/>
        <v>0</v>
      </c>
      <c r="BJ129" s="14" t="s">
        <v>88</v>
      </c>
      <c r="BK129" s="219">
        <f t="shared" si="9"/>
        <v>0</v>
      </c>
      <c r="BL129" s="14" t="s">
        <v>242</v>
      </c>
      <c r="BM129" s="218" t="s">
        <v>134</v>
      </c>
    </row>
    <row r="130" spans="1:65" s="2" customFormat="1" ht="21.75" customHeight="1">
      <c r="A130" s="31"/>
      <c r="B130" s="32"/>
      <c r="C130" s="225" t="s">
        <v>140</v>
      </c>
      <c r="D130" s="225" t="s">
        <v>235</v>
      </c>
      <c r="E130" s="226" t="s">
        <v>248</v>
      </c>
      <c r="F130" s="227" t="s">
        <v>249</v>
      </c>
      <c r="G130" s="228" t="s">
        <v>241</v>
      </c>
      <c r="H130" s="229">
        <v>10.5</v>
      </c>
      <c r="I130" s="230"/>
      <c r="J130" s="231">
        <f t="shared" si="0"/>
        <v>0</v>
      </c>
      <c r="K130" s="232"/>
      <c r="L130" s="233"/>
      <c r="M130" s="234" t="s">
        <v>1</v>
      </c>
      <c r="N130" s="235" t="s">
        <v>41</v>
      </c>
      <c r="O130" s="68"/>
      <c r="P130" s="216">
        <f t="shared" si="1"/>
        <v>0</v>
      </c>
      <c r="Q130" s="216">
        <v>0</v>
      </c>
      <c r="R130" s="216">
        <f t="shared" si="2"/>
        <v>0</v>
      </c>
      <c r="S130" s="216">
        <v>0</v>
      </c>
      <c r="T130" s="217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8" t="s">
        <v>245</v>
      </c>
      <c r="AT130" s="218" t="s">
        <v>235</v>
      </c>
      <c r="AU130" s="218" t="s">
        <v>88</v>
      </c>
      <c r="AY130" s="14" t="s">
        <v>133</v>
      </c>
      <c r="BE130" s="219">
        <f t="shared" si="4"/>
        <v>0</v>
      </c>
      <c r="BF130" s="219">
        <f t="shared" si="5"/>
        <v>0</v>
      </c>
      <c r="BG130" s="219">
        <f t="shared" si="6"/>
        <v>0</v>
      </c>
      <c r="BH130" s="219">
        <f t="shared" si="7"/>
        <v>0</v>
      </c>
      <c r="BI130" s="219">
        <f t="shared" si="8"/>
        <v>0</v>
      </c>
      <c r="BJ130" s="14" t="s">
        <v>88</v>
      </c>
      <c r="BK130" s="219">
        <f t="shared" si="9"/>
        <v>0</v>
      </c>
      <c r="BL130" s="14" t="s">
        <v>242</v>
      </c>
      <c r="BM130" s="218" t="s">
        <v>163</v>
      </c>
    </row>
    <row r="131" spans="1:65" s="2" customFormat="1" ht="21.75" customHeight="1">
      <c r="A131" s="31"/>
      <c r="B131" s="32"/>
      <c r="C131" s="206" t="s">
        <v>152</v>
      </c>
      <c r="D131" s="206" t="s">
        <v>136</v>
      </c>
      <c r="E131" s="207" t="s">
        <v>250</v>
      </c>
      <c r="F131" s="208" t="s">
        <v>251</v>
      </c>
      <c r="G131" s="209" t="s">
        <v>216</v>
      </c>
      <c r="H131" s="210">
        <v>23</v>
      </c>
      <c r="I131" s="211"/>
      <c r="J131" s="212">
        <f t="shared" si="0"/>
        <v>0</v>
      </c>
      <c r="K131" s="213"/>
      <c r="L131" s="36"/>
      <c r="M131" s="214" t="s">
        <v>1</v>
      </c>
      <c r="N131" s="215" t="s">
        <v>41</v>
      </c>
      <c r="O131" s="68"/>
      <c r="P131" s="216">
        <f t="shared" si="1"/>
        <v>0</v>
      </c>
      <c r="Q131" s="216">
        <v>0</v>
      </c>
      <c r="R131" s="216">
        <f t="shared" si="2"/>
        <v>0</v>
      </c>
      <c r="S131" s="216">
        <v>0</v>
      </c>
      <c r="T131" s="217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8" t="s">
        <v>242</v>
      </c>
      <c r="AT131" s="218" t="s">
        <v>136</v>
      </c>
      <c r="AU131" s="218" t="s">
        <v>88</v>
      </c>
      <c r="AY131" s="14" t="s">
        <v>133</v>
      </c>
      <c r="BE131" s="219">
        <f t="shared" si="4"/>
        <v>0</v>
      </c>
      <c r="BF131" s="219">
        <f t="shared" si="5"/>
        <v>0</v>
      </c>
      <c r="BG131" s="219">
        <f t="shared" si="6"/>
        <v>0</v>
      </c>
      <c r="BH131" s="219">
        <f t="shared" si="7"/>
        <v>0</v>
      </c>
      <c r="BI131" s="219">
        <f t="shared" si="8"/>
        <v>0</v>
      </c>
      <c r="BJ131" s="14" t="s">
        <v>88</v>
      </c>
      <c r="BK131" s="219">
        <f t="shared" si="9"/>
        <v>0</v>
      </c>
      <c r="BL131" s="14" t="s">
        <v>242</v>
      </c>
      <c r="BM131" s="218" t="s">
        <v>171</v>
      </c>
    </row>
    <row r="132" spans="1:65" s="2" customFormat="1" ht="16.5" customHeight="1">
      <c r="A132" s="31"/>
      <c r="B132" s="32"/>
      <c r="C132" s="225" t="s">
        <v>134</v>
      </c>
      <c r="D132" s="225" t="s">
        <v>235</v>
      </c>
      <c r="E132" s="226" t="s">
        <v>252</v>
      </c>
      <c r="F132" s="227" t="s">
        <v>253</v>
      </c>
      <c r="G132" s="228" t="s">
        <v>216</v>
      </c>
      <c r="H132" s="229">
        <v>23</v>
      </c>
      <c r="I132" s="230"/>
      <c r="J132" s="231">
        <f t="shared" si="0"/>
        <v>0</v>
      </c>
      <c r="K132" s="232"/>
      <c r="L132" s="233"/>
      <c r="M132" s="234" t="s">
        <v>1</v>
      </c>
      <c r="N132" s="235" t="s">
        <v>41</v>
      </c>
      <c r="O132" s="68"/>
      <c r="P132" s="216">
        <f t="shared" si="1"/>
        <v>0</v>
      </c>
      <c r="Q132" s="216">
        <v>0</v>
      </c>
      <c r="R132" s="216">
        <f t="shared" si="2"/>
        <v>0</v>
      </c>
      <c r="S132" s="216">
        <v>0</v>
      </c>
      <c r="T132" s="217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8" t="s">
        <v>245</v>
      </c>
      <c r="AT132" s="218" t="s">
        <v>235</v>
      </c>
      <c r="AU132" s="218" t="s">
        <v>88</v>
      </c>
      <c r="AY132" s="14" t="s">
        <v>133</v>
      </c>
      <c r="BE132" s="219">
        <f t="shared" si="4"/>
        <v>0</v>
      </c>
      <c r="BF132" s="219">
        <f t="shared" si="5"/>
        <v>0</v>
      </c>
      <c r="BG132" s="219">
        <f t="shared" si="6"/>
        <v>0</v>
      </c>
      <c r="BH132" s="219">
        <f t="shared" si="7"/>
        <v>0</v>
      </c>
      <c r="BI132" s="219">
        <f t="shared" si="8"/>
        <v>0</v>
      </c>
      <c r="BJ132" s="14" t="s">
        <v>88</v>
      </c>
      <c r="BK132" s="219">
        <f t="shared" si="9"/>
        <v>0</v>
      </c>
      <c r="BL132" s="14" t="s">
        <v>242</v>
      </c>
      <c r="BM132" s="218" t="s">
        <v>179</v>
      </c>
    </row>
    <row r="133" spans="1:65" s="2" customFormat="1" ht="16.5" customHeight="1">
      <c r="A133" s="31"/>
      <c r="B133" s="32"/>
      <c r="C133" s="225" t="s">
        <v>159</v>
      </c>
      <c r="D133" s="225" t="s">
        <v>235</v>
      </c>
      <c r="E133" s="226" t="s">
        <v>254</v>
      </c>
      <c r="F133" s="227" t="s">
        <v>255</v>
      </c>
      <c r="G133" s="228" t="s">
        <v>216</v>
      </c>
      <c r="H133" s="229">
        <v>2</v>
      </c>
      <c r="I133" s="230"/>
      <c r="J133" s="231">
        <f t="shared" si="0"/>
        <v>0</v>
      </c>
      <c r="K133" s="232"/>
      <c r="L133" s="233"/>
      <c r="M133" s="234" t="s">
        <v>1</v>
      </c>
      <c r="N133" s="235" t="s">
        <v>41</v>
      </c>
      <c r="O133" s="68"/>
      <c r="P133" s="216">
        <f t="shared" si="1"/>
        <v>0</v>
      </c>
      <c r="Q133" s="216">
        <v>0</v>
      </c>
      <c r="R133" s="216">
        <f t="shared" si="2"/>
        <v>0</v>
      </c>
      <c r="S133" s="216">
        <v>0</v>
      </c>
      <c r="T133" s="217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8" t="s">
        <v>245</v>
      </c>
      <c r="AT133" s="218" t="s">
        <v>235</v>
      </c>
      <c r="AU133" s="218" t="s">
        <v>88</v>
      </c>
      <c r="AY133" s="14" t="s">
        <v>133</v>
      </c>
      <c r="BE133" s="219">
        <f t="shared" si="4"/>
        <v>0</v>
      </c>
      <c r="BF133" s="219">
        <f t="shared" si="5"/>
        <v>0</v>
      </c>
      <c r="BG133" s="219">
        <f t="shared" si="6"/>
        <v>0</v>
      </c>
      <c r="BH133" s="219">
        <f t="shared" si="7"/>
        <v>0</v>
      </c>
      <c r="BI133" s="219">
        <f t="shared" si="8"/>
        <v>0</v>
      </c>
      <c r="BJ133" s="14" t="s">
        <v>88</v>
      </c>
      <c r="BK133" s="219">
        <f t="shared" si="9"/>
        <v>0</v>
      </c>
      <c r="BL133" s="14" t="s">
        <v>242</v>
      </c>
      <c r="BM133" s="218" t="s">
        <v>191</v>
      </c>
    </row>
    <row r="134" spans="1:65" s="2" customFormat="1" ht="16.5" customHeight="1">
      <c r="A134" s="31"/>
      <c r="B134" s="32"/>
      <c r="C134" s="206" t="s">
        <v>163</v>
      </c>
      <c r="D134" s="206" t="s">
        <v>136</v>
      </c>
      <c r="E134" s="207" t="s">
        <v>256</v>
      </c>
      <c r="F134" s="208" t="s">
        <v>257</v>
      </c>
      <c r="G134" s="209" t="s">
        <v>216</v>
      </c>
      <c r="H134" s="210">
        <v>1</v>
      </c>
      <c r="I134" s="211"/>
      <c r="J134" s="212">
        <f t="shared" si="0"/>
        <v>0</v>
      </c>
      <c r="K134" s="213"/>
      <c r="L134" s="36"/>
      <c r="M134" s="214" t="s">
        <v>1</v>
      </c>
      <c r="N134" s="215" t="s">
        <v>41</v>
      </c>
      <c r="O134" s="68"/>
      <c r="P134" s="216">
        <f t="shared" si="1"/>
        <v>0</v>
      </c>
      <c r="Q134" s="216">
        <v>0</v>
      </c>
      <c r="R134" s="216">
        <f t="shared" si="2"/>
        <v>0</v>
      </c>
      <c r="S134" s="216">
        <v>0</v>
      </c>
      <c r="T134" s="217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8" t="s">
        <v>242</v>
      </c>
      <c r="AT134" s="218" t="s">
        <v>136</v>
      </c>
      <c r="AU134" s="218" t="s">
        <v>88</v>
      </c>
      <c r="AY134" s="14" t="s">
        <v>133</v>
      </c>
      <c r="BE134" s="219">
        <f t="shared" si="4"/>
        <v>0</v>
      </c>
      <c r="BF134" s="219">
        <f t="shared" si="5"/>
        <v>0</v>
      </c>
      <c r="BG134" s="219">
        <f t="shared" si="6"/>
        <v>0</v>
      </c>
      <c r="BH134" s="219">
        <f t="shared" si="7"/>
        <v>0</v>
      </c>
      <c r="BI134" s="219">
        <f t="shared" si="8"/>
        <v>0</v>
      </c>
      <c r="BJ134" s="14" t="s">
        <v>88</v>
      </c>
      <c r="BK134" s="219">
        <f t="shared" si="9"/>
        <v>0</v>
      </c>
      <c r="BL134" s="14" t="s">
        <v>242</v>
      </c>
      <c r="BM134" s="218" t="s">
        <v>203</v>
      </c>
    </row>
    <row r="135" spans="1:65" s="2" customFormat="1" ht="21.75" customHeight="1">
      <c r="A135" s="31"/>
      <c r="B135" s="32"/>
      <c r="C135" s="225" t="s">
        <v>167</v>
      </c>
      <c r="D135" s="225" t="s">
        <v>235</v>
      </c>
      <c r="E135" s="226" t="s">
        <v>258</v>
      </c>
      <c r="F135" s="227" t="s">
        <v>259</v>
      </c>
      <c r="G135" s="228" t="s">
        <v>216</v>
      </c>
      <c r="H135" s="229">
        <v>1</v>
      </c>
      <c r="I135" s="230"/>
      <c r="J135" s="231">
        <f t="shared" si="0"/>
        <v>0</v>
      </c>
      <c r="K135" s="232"/>
      <c r="L135" s="233"/>
      <c r="M135" s="234" t="s">
        <v>1</v>
      </c>
      <c r="N135" s="235" t="s">
        <v>41</v>
      </c>
      <c r="O135" s="68"/>
      <c r="P135" s="216">
        <f t="shared" si="1"/>
        <v>0</v>
      </c>
      <c r="Q135" s="216">
        <v>0</v>
      </c>
      <c r="R135" s="216">
        <f t="shared" si="2"/>
        <v>0</v>
      </c>
      <c r="S135" s="216">
        <v>0</v>
      </c>
      <c r="T135" s="217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8" t="s">
        <v>245</v>
      </c>
      <c r="AT135" s="218" t="s">
        <v>235</v>
      </c>
      <c r="AU135" s="218" t="s">
        <v>88</v>
      </c>
      <c r="AY135" s="14" t="s">
        <v>133</v>
      </c>
      <c r="BE135" s="219">
        <f t="shared" si="4"/>
        <v>0</v>
      </c>
      <c r="BF135" s="219">
        <f t="shared" si="5"/>
        <v>0</v>
      </c>
      <c r="BG135" s="219">
        <f t="shared" si="6"/>
        <v>0</v>
      </c>
      <c r="BH135" s="219">
        <f t="shared" si="7"/>
        <v>0</v>
      </c>
      <c r="BI135" s="219">
        <f t="shared" si="8"/>
        <v>0</v>
      </c>
      <c r="BJ135" s="14" t="s">
        <v>88</v>
      </c>
      <c r="BK135" s="219">
        <f t="shared" si="9"/>
        <v>0</v>
      </c>
      <c r="BL135" s="14" t="s">
        <v>242</v>
      </c>
      <c r="BM135" s="218" t="s">
        <v>213</v>
      </c>
    </row>
    <row r="136" spans="1:65" s="2" customFormat="1" ht="21.75" customHeight="1">
      <c r="A136" s="31"/>
      <c r="B136" s="32"/>
      <c r="C136" s="206" t="s">
        <v>171</v>
      </c>
      <c r="D136" s="206" t="s">
        <v>136</v>
      </c>
      <c r="E136" s="207" t="s">
        <v>260</v>
      </c>
      <c r="F136" s="208" t="s">
        <v>261</v>
      </c>
      <c r="G136" s="209" t="s">
        <v>216</v>
      </c>
      <c r="H136" s="210">
        <v>4</v>
      </c>
      <c r="I136" s="211"/>
      <c r="J136" s="212">
        <f t="shared" si="0"/>
        <v>0</v>
      </c>
      <c r="K136" s="213"/>
      <c r="L136" s="36"/>
      <c r="M136" s="214" t="s">
        <v>1</v>
      </c>
      <c r="N136" s="215" t="s">
        <v>41</v>
      </c>
      <c r="O136" s="68"/>
      <c r="P136" s="216">
        <f t="shared" si="1"/>
        <v>0</v>
      </c>
      <c r="Q136" s="216">
        <v>0</v>
      </c>
      <c r="R136" s="216">
        <f t="shared" si="2"/>
        <v>0</v>
      </c>
      <c r="S136" s="216">
        <v>0</v>
      </c>
      <c r="T136" s="217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8" t="s">
        <v>242</v>
      </c>
      <c r="AT136" s="218" t="s">
        <v>136</v>
      </c>
      <c r="AU136" s="218" t="s">
        <v>88</v>
      </c>
      <c r="AY136" s="14" t="s">
        <v>133</v>
      </c>
      <c r="BE136" s="219">
        <f t="shared" si="4"/>
        <v>0</v>
      </c>
      <c r="BF136" s="219">
        <f t="shared" si="5"/>
        <v>0</v>
      </c>
      <c r="BG136" s="219">
        <f t="shared" si="6"/>
        <v>0</v>
      </c>
      <c r="BH136" s="219">
        <f t="shared" si="7"/>
        <v>0</v>
      </c>
      <c r="BI136" s="219">
        <f t="shared" si="8"/>
        <v>0</v>
      </c>
      <c r="BJ136" s="14" t="s">
        <v>88</v>
      </c>
      <c r="BK136" s="219">
        <f t="shared" si="9"/>
        <v>0</v>
      </c>
      <c r="BL136" s="14" t="s">
        <v>242</v>
      </c>
      <c r="BM136" s="218" t="s">
        <v>7</v>
      </c>
    </row>
    <row r="137" spans="1:65" s="2" customFormat="1" ht="16.5" customHeight="1">
      <c r="A137" s="31"/>
      <c r="B137" s="32"/>
      <c r="C137" s="225" t="s">
        <v>175</v>
      </c>
      <c r="D137" s="225" t="s">
        <v>235</v>
      </c>
      <c r="E137" s="226" t="s">
        <v>262</v>
      </c>
      <c r="F137" s="227" t="s">
        <v>263</v>
      </c>
      <c r="G137" s="228" t="s">
        <v>216</v>
      </c>
      <c r="H137" s="229">
        <v>4</v>
      </c>
      <c r="I137" s="230"/>
      <c r="J137" s="231">
        <f t="shared" si="0"/>
        <v>0</v>
      </c>
      <c r="K137" s="232"/>
      <c r="L137" s="233"/>
      <c r="M137" s="234" t="s">
        <v>1</v>
      </c>
      <c r="N137" s="235" t="s">
        <v>41</v>
      </c>
      <c r="O137" s="68"/>
      <c r="P137" s="216">
        <f t="shared" si="1"/>
        <v>0</v>
      </c>
      <c r="Q137" s="216">
        <v>0</v>
      </c>
      <c r="R137" s="216">
        <f t="shared" si="2"/>
        <v>0</v>
      </c>
      <c r="S137" s="216">
        <v>0</v>
      </c>
      <c r="T137" s="217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8" t="s">
        <v>245</v>
      </c>
      <c r="AT137" s="218" t="s">
        <v>235</v>
      </c>
      <c r="AU137" s="218" t="s">
        <v>88</v>
      </c>
      <c r="AY137" s="14" t="s">
        <v>133</v>
      </c>
      <c r="BE137" s="219">
        <f t="shared" si="4"/>
        <v>0</v>
      </c>
      <c r="BF137" s="219">
        <f t="shared" si="5"/>
        <v>0</v>
      </c>
      <c r="BG137" s="219">
        <f t="shared" si="6"/>
        <v>0</v>
      </c>
      <c r="BH137" s="219">
        <f t="shared" si="7"/>
        <v>0</v>
      </c>
      <c r="BI137" s="219">
        <f t="shared" si="8"/>
        <v>0</v>
      </c>
      <c r="BJ137" s="14" t="s">
        <v>88</v>
      </c>
      <c r="BK137" s="219">
        <f t="shared" si="9"/>
        <v>0</v>
      </c>
      <c r="BL137" s="14" t="s">
        <v>242</v>
      </c>
      <c r="BM137" s="218" t="s">
        <v>264</v>
      </c>
    </row>
    <row r="138" spans="1:65" s="2" customFormat="1" ht="21.75" customHeight="1">
      <c r="A138" s="31"/>
      <c r="B138" s="32"/>
      <c r="C138" s="206" t="s">
        <v>179</v>
      </c>
      <c r="D138" s="206" t="s">
        <v>136</v>
      </c>
      <c r="E138" s="207" t="s">
        <v>265</v>
      </c>
      <c r="F138" s="208" t="s">
        <v>266</v>
      </c>
      <c r="G138" s="209" t="s">
        <v>216</v>
      </c>
      <c r="H138" s="210">
        <v>27</v>
      </c>
      <c r="I138" s="211"/>
      <c r="J138" s="212">
        <f t="shared" si="0"/>
        <v>0</v>
      </c>
      <c r="K138" s="213"/>
      <c r="L138" s="36"/>
      <c r="M138" s="214" t="s">
        <v>1</v>
      </c>
      <c r="N138" s="215" t="s">
        <v>41</v>
      </c>
      <c r="O138" s="68"/>
      <c r="P138" s="216">
        <f t="shared" si="1"/>
        <v>0</v>
      </c>
      <c r="Q138" s="216">
        <v>0</v>
      </c>
      <c r="R138" s="216">
        <f t="shared" si="2"/>
        <v>0</v>
      </c>
      <c r="S138" s="216">
        <v>0</v>
      </c>
      <c r="T138" s="217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8" t="s">
        <v>242</v>
      </c>
      <c r="AT138" s="218" t="s">
        <v>136</v>
      </c>
      <c r="AU138" s="218" t="s">
        <v>88</v>
      </c>
      <c r="AY138" s="14" t="s">
        <v>133</v>
      </c>
      <c r="BE138" s="219">
        <f t="shared" si="4"/>
        <v>0</v>
      </c>
      <c r="BF138" s="219">
        <f t="shared" si="5"/>
        <v>0</v>
      </c>
      <c r="BG138" s="219">
        <f t="shared" si="6"/>
        <v>0</v>
      </c>
      <c r="BH138" s="219">
        <f t="shared" si="7"/>
        <v>0</v>
      </c>
      <c r="BI138" s="219">
        <f t="shared" si="8"/>
        <v>0</v>
      </c>
      <c r="BJ138" s="14" t="s">
        <v>88</v>
      </c>
      <c r="BK138" s="219">
        <f t="shared" si="9"/>
        <v>0</v>
      </c>
      <c r="BL138" s="14" t="s">
        <v>242</v>
      </c>
      <c r="BM138" s="218" t="s">
        <v>267</v>
      </c>
    </row>
    <row r="139" spans="1:65" s="2" customFormat="1" ht="21.75" customHeight="1">
      <c r="A139" s="31"/>
      <c r="B139" s="32"/>
      <c r="C139" s="206" t="s">
        <v>184</v>
      </c>
      <c r="D139" s="206" t="s">
        <v>136</v>
      </c>
      <c r="E139" s="207" t="s">
        <v>268</v>
      </c>
      <c r="F139" s="208" t="s">
        <v>269</v>
      </c>
      <c r="G139" s="209" t="s">
        <v>216</v>
      </c>
      <c r="H139" s="210">
        <v>7</v>
      </c>
      <c r="I139" s="211"/>
      <c r="J139" s="212">
        <f t="shared" si="0"/>
        <v>0</v>
      </c>
      <c r="K139" s="213"/>
      <c r="L139" s="36"/>
      <c r="M139" s="214" t="s">
        <v>1</v>
      </c>
      <c r="N139" s="215" t="s">
        <v>41</v>
      </c>
      <c r="O139" s="68"/>
      <c r="P139" s="216">
        <f t="shared" si="1"/>
        <v>0</v>
      </c>
      <c r="Q139" s="216">
        <v>0</v>
      </c>
      <c r="R139" s="216">
        <f t="shared" si="2"/>
        <v>0</v>
      </c>
      <c r="S139" s="216">
        <v>0</v>
      </c>
      <c r="T139" s="217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8" t="s">
        <v>242</v>
      </c>
      <c r="AT139" s="218" t="s">
        <v>136</v>
      </c>
      <c r="AU139" s="218" t="s">
        <v>88</v>
      </c>
      <c r="AY139" s="14" t="s">
        <v>133</v>
      </c>
      <c r="BE139" s="219">
        <f t="shared" si="4"/>
        <v>0</v>
      </c>
      <c r="BF139" s="219">
        <f t="shared" si="5"/>
        <v>0</v>
      </c>
      <c r="BG139" s="219">
        <f t="shared" si="6"/>
        <v>0</v>
      </c>
      <c r="BH139" s="219">
        <f t="shared" si="7"/>
        <v>0</v>
      </c>
      <c r="BI139" s="219">
        <f t="shared" si="8"/>
        <v>0</v>
      </c>
      <c r="BJ139" s="14" t="s">
        <v>88</v>
      </c>
      <c r="BK139" s="219">
        <f t="shared" si="9"/>
        <v>0</v>
      </c>
      <c r="BL139" s="14" t="s">
        <v>242</v>
      </c>
      <c r="BM139" s="218" t="s">
        <v>270</v>
      </c>
    </row>
    <row r="140" spans="1:65" s="2" customFormat="1" ht="21.75" customHeight="1">
      <c r="A140" s="31"/>
      <c r="B140" s="32"/>
      <c r="C140" s="206" t="s">
        <v>191</v>
      </c>
      <c r="D140" s="206" t="s">
        <v>136</v>
      </c>
      <c r="E140" s="207" t="s">
        <v>271</v>
      </c>
      <c r="F140" s="208" t="s">
        <v>272</v>
      </c>
      <c r="G140" s="209" t="s">
        <v>216</v>
      </c>
      <c r="H140" s="210">
        <v>1</v>
      </c>
      <c r="I140" s="211"/>
      <c r="J140" s="212">
        <f t="shared" si="0"/>
        <v>0</v>
      </c>
      <c r="K140" s="213"/>
      <c r="L140" s="36"/>
      <c r="M140" s="214" t="s">
        <v>1</v>
      </c>
      <c r="N140" s="215" t="s">
        <v>41</v>
      </c>
      <c r="O140" s="68"/>
      <c r="P140" s="216">
        <f t="shared" si="1"/>
        <v>0</v>
      </c>
      <c r="Q140" s="216">
        <v>0</v>
      </c>
      <c r="R140" s="216">
        <f t="shared" si="2"/>
        <v>0</v>
      </c>
      <c r="S140" s="216">
        <v>0</v>
      </c>
      <c r="T140" s="217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8" t="s">
        <v>242</v>
      </c>
      <c r="AT140" s="218" t="s">
        <v>136</v>
      </c>
      <c r="AU140" s="218" t="s">
        <v>88</v>
      </c>
      <c r="AY140" s="14" t="s">
        <v>133</v>
      </c>
      <c r="BE140" s="219">
        <f t="shared" si="4"/>
        <v>0</v>
      </c>
      <c r="BF140" s="219">
        <f t="shared" si="5"/>
        <v>0</v>
      </c>
      <c r="BG140" s="219">
        <f t="shared" si="6"/>
        <v>0</v>
      </c>
      <c r="BH140" s="219">
        <f t="shared" si="7"/>
        <v>0</v>
      </c>
      <c r="BI140" s="219">
        <f t="shared" si="8"/>
        <v>0</v>
      </c>
      <c r="BJ140" s="14" t="s">
        <v>88</v>
      </c>
      <c r="BK140" s="219">
        <f t="shared" si="9"/>
        <v>0</v>
      </c>
      <c r="BL140" s="14" t="s">
        <v>242</v>
      </c>
      <c r="BM140" s="218" t="s">
        <v>273</v>
      </c>
    </row>
    <row r="141" spans="1:65" s="2" customFormat="1" ht="16.5" customHeight="1">
      <c r="A141" s="31"/>
      <c r="B141" s="32"/>
      <c r="C141" s="225" t="s">
        <v>200</v>
      </c>
      <c r="D141" s="225" t="s">
        <v>235</v>
      </c>
      <c r="E141" s="226" t="s">
        <v>274</v>
      </c>
      <c r="F141" s="227" t="s">
        <v>275</v>
      </c>
      <c r="G141" s="228" t="s">
        <v>216</v>
      </c>
      <c r="H141" s="229">
        <v>1</v>
      </c>
      <c r="I141" s="230"/>
      <c r="J141" s="231">
        <f t="shared" si="0"/>
        <v>0</v>
      </c>
      <c r="K141" s="232"/>
      <c r="L141" s="233"/>
      <c r="M141" s="234" t="s">
        <v>1</v>
      </c>
      <c r="N141" s="235" t="s">
        <v>41</v>
      </c>
      <c r="O141" s="68"/>
      <c r="P141" s="216">
        <f t="shared" si="1"/>
        <v>0</v>
      </c>
      <c r="Q141" s="216">
        <v>0</v>
      </c>
      <c r="R141" s="216">
        <f t="shared" si="2"/>
        <v>0</v>
      </c>
      <c r="S141" s="216">
        <v>0</v>
      </c>
      <c r="T141" s="217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8" t="s">
        <v>245</v>
      </c>
      <c r="AT141" s="218" t="s">
        <v>235</v>
      </c>
      <c r="AU141" s="218" t="s">
        <v>88</v>
      </c>
      <c r="AY141" s="14" t="s">
        <v>133</v>
      </c>
      <c r="BE141" s="219">
        <f t="shared" si="4"/>
        <v>0</v>
      </c>
      <c r="BF141" s="219">
        <f t="shared" si="5"/>
        <v>0</v>
      </c>
      <c r="BG141" s="219">
        <f t="shared" si="6"/>
        <v>0</v>
      </c>
      <c r="BH141" s="219">
        <f t="shared" si="7"/>
        <v>0</v>
      </c>
      <c r="BI141" s="219">
        <f t="shared" si="8"/>
        <v>0</v>
      </c>
      <c r="BJ141" s="14" t="s">
        <v>88</v>
      </c>
      <c r="BK141" s="219">
        <f t="shared" si="9"/>
        <v>0</v>
      </c>
      <c r="BL141" s="14" t="s">
        <v>242</v>
      </c>
      <c r="BM141" s="218" t="s">
        <v>276</v>
      </c>
    </row>
    <row r="142" spans="1:65" s="2" customFormat="1" ht="21.75" customHeight="1">
      <c r="A142" s="31"/>
      <c r="B142" s="32"/>
      <c r="C142" s="206" t="s">
        <v>203</v>
      </c>
      <c r="D142" s="206" t="s">
        <v>136</v>
      </c>
      <c r="E142" s="207" t="s">
        <v>277</v>
      </c>
      <c r="F142" s="208" t="s">
        <v>278</v>
      </c>
      <c r="G142" s="209" t="s">
        <v>216</v>
      </c>
      <c r="H142" s="210">
        <v>4</v>
      </c>
      <c r="I142" s="211"/>
      <c r="J142" s="212">
        <f t="shared" si="0"/>
        <v>0</v>
      </c>
      <c r="K142" s="213"/>
      <c r="L142" s="36"/>
      <c r="M142" s="214" t="s">
        <v>1</v>
      </c>
      <c r="N142" s="215" t="s">
        <v>41</v>
      </c>
      <c r="O142" s="68"/>
      <c r="P142" s="216">
        <f t="shared" si="1"/>
        <v>0</v>
      </c>
      <c r="Q142" s="216">
        <v>0</v>
      </c>
      <c r="R142" s="216">
        <f t="shared" si="2"/>
        <v>0</v>
      </c>
      <c r="S142" s="216">
        <v>0</v>
      </c>
      <c r="T142" s="217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8" t="s">
        <v>242</v>
      </c>
      <c r="AT142" s="218" t="s">
        <v>136</v>
      </c>
      <c r="AU142" s="218" t="s">
        <v>88</v>
      </c>
      <c r="AY142" s="14" t="s">
        <v>133</v>
      </c>
      <c r="BE142" s="219">
        <f t="shared" si="4"/>
        <v>0</v>
      </c>
      <c r="BF142" s="219">
        <f t="shared" si="5"/>
        <v>0</v>
      </c>
      <c r="BG142" s="219">
        <f t="shared" si="6"/>
        <v>0</v>
      </c>
      <c r="BH142" s="219">
        <f t="shared" si="7"/>
        <v>0</v>
      </c>
      <c r="BI142" s="219">
        <f t="shared" si="8"/>
        <v>0</v>
      </c>
      <c r="BJ142" s="14" t="s">
        <v>88</v>
      </c>
      <c r="BK142" s="219">
        <f t="shared" si="9"/>
        <v>0</v>
      </c>
      <c r="BL142" s="14" t="s">
        <v>242</v>
      </c>
      <c r="BM142" s="218" t="s">
        <v>279</v>
      </c>
    </row>
    <row r="143" spans="1:65" s="2" customFormat="1" ht="16.5" customHeight="1">
      <c r="A143" s="31"/>
      <c r="B143" s="32"/>
      <c r="C143" s="225" t="s">
        <v>79</v>
      </c>
      <c r="D143" s="225" t="s">
        <v>235</v>
      </c>
      <c r="E143" s="226" t="s">
        <v>280</v>
      </c>
      <c r="F143" s="227" t="s">
        <v>281</v>
      </c>
      <c r="G143" s="228" t="s">
        <v>216</v>
      </c>
      <c r="H143" s="229">
        <v>4</v>
      </c>
      <c r="I143" s="230"/>
      <c r="J143" s="231">
        <f t="shared" si="0"/>
        <v>0</v>
      </c>
      <c r="K143" s="232"/>
      <c r="L143" s="233"/>
      <c r="M143" s="234" t="s">
        <v>1</v>
      </c>
      <c r="N143" s="235" t="s">
        <v>41</v>
      </c>
      <c r="O143" s="68"/>
      <c r="P143" s="216">
        <f t="shared" si="1"/>
        <v>0</v>
      </c>
      <c r="Q143" s="216">
        <v>0</v>
      </c>
      <c r="R143" s="216">
        <f t="shared" si="2"/>
        <v>0</v>
      </c>
      <c r="S143" s="216">
        <v>0</v>
      </c>
      <c r="T143" s="217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8" t="s">
        <v>245</v>
      </c>
      <c r="AT143" s="218" t="s">
        <v>235</v>
      </c>
      <c r="AU143" s="218" t="s">
        <v>88</v>
      </c>
      <c r="AY143" s="14" t="s">
        <v>133</v>
      </c>
      <c r="BE143" s="219">
        <f t="shared" si="4"/>
        <v>0</v>
      </c>
      <c r="BF143" s="219">
        <f t="shared" si="5"/>
        <v>0</v>
      </c>
      <c r="BG143" s="219">
        <f t="shared" si="6"/>
        <v>0</v>
      </c>
      <c r="BH143" s="219">
        <f t="shared" si="7"/>
        <v>0</v>
      </c>
      <c r="BI143" s="219">
        <f t="shared" si="8"/>
        <v>0</v>
      </c>
      <c r="BJ143" s="14" t="s">
        <v>88</v>
      </c>
      <c r="BK143" s="219">
        <f t="shared" si="9"/>
        <v>0</v>
      </c>
      <c r="BL143" s="14" t="s">
        <v>242</v>
      </c>
      <c r="BM143" s="218" t="s">
        <v>282</v>
      </c>
    </row>
    <row r="144" spans="1:65" s="2" customFormat="1" ht="21.75" customHeight="1">
      <c r="A144" s="31"/>
      <c r="B144" s="32"/>
      <c r="C144" s="206" t="s">
        <v>213</v>
      </c>
      <c r="D144" s="206" t="s">
        <v>136</v>
      </c>
      <c r="E144" s="207" t="s">
        <v>283</v>
      </c>
      <c r="F144" s="208" t="s">
        <v>284</v>
      </c>
      <c r="G144" s="209" t="s">
        <v>216</v>
      </c>
      <c r="H144" s="210">
        <v>2</v>
      </c>
      <c r="I144" s="211"/>
      <c r="J144" s="212">
        <f t="shared" si="0"/>
        <v>0</v>
      </c>
      <c r="K144" s="213"/>
      <c r="L144" s="36"/>
      <c r="M144" s="214" t="s">
        <v>1</v>
      </c>
      <c r="N144" s="215" t="s">
        <v>41</v>
      </c>
      <c r="O144" s="68"/>
      <c r="P144" s="216">
        <f t="shared" si="1"/>
        <v>0</v>
      </c>
      <c r="Q144" s="216">
        <v>0</v>
      </c>
      <c r="R144" s="216">
        <f t="shared" si="2"/>
        <v>0</v>
      </c>
      <c r="S144" s="216">
        <v>0</v>
      </c>
      <c r="T144" s="217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8" t="s">
        <v>242</v>
      </c>
      <c r="AT144" s="218" t="s">
        <v>136</v>
      </c>
      <c r="AU144" s="218" t="s">
        <v>88</v>
      </c>
      <c r="AY144" s="14" t="s">
        <v>133</v>
      </c>
      <c r="BE144" s="219">
        <f t="shared" si="4"/>
        <v>0</v>
      </c>
      <c r="BF144" s="219">
        <f t="shared" si="5"/>
        <v>0</v>
      </c>
      <c r="BG144" s="219">
        <f t="shared" si="6"/>
        <v>0</v>
      </c>
      <c r="BH144" s="219">
        <f t="shared" si="7"/>
        <v>0</v>
      </c>
      <c r="BI144" s="219">
        <f t="shared" si="8"/>
        <v>0</v>
      </c>
      <c r="BJ144" s="14" t="s">
        <v>88</v>
      </c>
      <c r="BK144" s="219">
        <f t="shared" si="9"/>
        <v>0</v>
      </c>
      <c r="BL144" s="14" t="s">
        <v>242</v>
      </c>
      <c r="BM144" s="218" t="s">
        <v>285</v>
      </c>
    </row>
    <row r="145" spans="1:65" s="2" customFormat="1" ht="16.5" customHeight="1">
      <c r="A145" s="31"/>
      <c r="B145" s="32"/>
      <c r="C145" s="225" t="s">
        <v>218</v>
      </c>
      <c r="D145" s="225" t="s">
        <v>235</v>
      </c>
      <c r="E145" s="226" t="s">
        <v>286</v>
      </c>
      <c r="F145" s="227" t="s">
        <v>287</v>
      </c>
      <c r="G145" s="228" t="s">
        <v>216</v>
      </c>
      <c r="H145" s="229">
        <v>2</v>
      </c>
      <c r="I145" s="230"/>
      <c r="J145" s="231">
        <f t="shared" si="0"/>
        <v>0</v>
      </c>
      <c r="K145" s="232"/>
      <c r="L145" s="233"/>
      <c r="M145" s="234" t="s">
        <v>1</v>
      </c>
      <c r="N145" s="235" t="s">
        <v>41</v>
      </c>
      <c r="O145" s="68"/>
      <c r="P145" s="216">
        <f t="shared" si="1"/>
        <v>0</v>
      </c>
      <c r="Q145" s="216">
        <v>0</v>
      </c>
      <c r="R145" s="216">
        <f t="shared" si="2"/>
        <v>0</v>
      </c>
      <c r="S145" s="216">
        <v>0</v>
      </c>
      <c r="T145" s="217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8" t="s">
        <v>245</v>
      </c>
      <c r="AT145" s="218" t="s">
        <v>235</v>
      </c>
      <c r="AU145" s="218" t="s">
        <v>88</v>
      </c>
      <c r="AY145" s="14" t="s">
        <v>133</v>
      </c>
      <c r="BE145" s="219">
        <f t="shared" si="4"/>
        <v>0</v>
      </c>
      <c r="BF145" s="219">
        <f t="shared" si="5"/>
        <v>0</v>
      </c>
      <c r="BG145" s="219">
        <f t="shared" si="6"/>
        <v>0</v>
      </c>
      <c r="BH145" s="219">
        <f t="shared" si="7"/>
        <v>0</v>
      </c>
      <c r="BI145" s="219">
        <f t="shared" si="8"/>
        <v>0</v>
      </c>
      <c r="BJ145" s="14" t="s">
        <v>88</v>
      </c>
      <c r="BK145" s="219">
        <f t="shared" si="9"/>
        <v>0</v>
      </c>
      <c r="BL145" s="14" t="s">
        <v>242</v>
      </c>
      <c r="BM145" s="218" t="s">
        <v>288</v>
      </c>
    </row>
    <row r="146" spans="1:65" s="2" customFormat="1" ht="21.75" customHeight="1">
      <c r="A146" s="31"/>
      <c r="B146" s="32"/>
      <c r="C146" s="206" t="s">
        <v>7</v>
      </c>
      <c r="D146" s="206" t="s">
        <v>136</v>
      </c>
      <c r="E146" s="207" t="s">
        <v>289</v>
      </c>
      <c r="F146" s="208" t="s">
        <v>290</v>
      </c>
      <c r="G146" s="209" t="s">
        <v>216</v>
      </c>
      <c r="H146" s="210">
        <v>19</v>
      </c>
      <c r="I146" s="211"/>
      <c r="J146" s="212">
        <f t="shared" si="0"/>
        <v>0</v>
      </c>
      <c r="K146" s="213"/>
      <c r="L146" s="36"/>
      <c r="M146" s="214" t="s">
        <v>1</v>
      </c>
      <c r="N146" s="215" t="s">
        <v>41</v>
      </c>
      <c r="O146" s="68"/>
      <c r="P146" s="216">
        <f t="shared" si="1"/>
        <v>0</v>
      </c>
      <c r="Q146" s="216">
        <v>0</v>
      </c>
      <c r="R146" s="216">
        <f t="shared" si="2"/>
        <v>0</v>
      </c>
      <c r="S146" s="216">
        <v>0</v>
      </c>
      <c r="T146" s="217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8" t="s">
        <v>242</v>
      </c>
      <c r="AT146" s="218" t="s">
        <v>136</v>
      </c>
      <c r="AU146" s="218" t="s">
        <v>88</v>
      </c>
      <c r="AY146" s="14" t="s">
        <v>133</v>
      </c>
      <c r="BE146" s="219">
        <f t="shared" si="4"/>
        <v>0</v>
      </c>
      <c r="BF146" s="219">
        <f t="shared" si="5"/>
        <v>0</v>
      </c>
      <c r="BG146" s="219">
        <f t="shared" si="6"/>
        <v>0</v>
      </c>
      <c r="BH146" s="219">
        <f t="shared" si="7"/>
        <v>0</v>
      </c>
      <c r="BI146" s="219">
        <f t="shared" si="8"/>
        <v>0</v>
      </c>
      <c r="BJ146" s="14" t="s">
        <v>88</v>
      </c>
      <c r="BK146" s="219">
        <f t="shared" si="9"/>
        <v>0</v>
      </c>
      <c r="BL146" s="14" t="s">
        <v>242</v>
      </c>
      <c r="BM146" s="218" t="s">
        <v>291</v>
      </c>
    </row>
    <row r="147" spans="1:65" s="2" customFormat="1" ht="21.75" customHeight="1">
      <c r="A147" s="31"/>
      <c r="B147" s="32"/>
      <c r="C147" s="225" t="s">
        <v>225</v>
      </c>
      <c r="D147" s="225" t="s">
        <v>235</v>
      </c>
      <c r="E147" s="226" t="s">
        <v>292</v>
      </c>
      <c r="F147" s="227" t="s">
        <v>293</v>
      </c>
      <c r="G147" s="228" t="s">
        <v>216</v>
      </c>
      <c r="H147" s="229">
        <v>12</v>
      </c>
      <c r="I147" s="230"/>
      <c r="J147" s="231">
        <f t="shared" si="0"/>
        <v>0</v>
      </c>
      <c r="K147" s="232"/>
      <c r="L147" s="233"/>
      <c r="M147" s="234" t="s">
        <v>1</v>
      </c>
      <c r="N147" s="235" t="s">
        <v>41</v>
      </c>
      <c r="O147" s="68"/>
      <c r="P147" s="216">
        <f t="shared" si="1"/>
        <v>0</v>
      </c>
      <c r="Q147" s="216">
        <v>0</v>
      </c>
      <c r="R147" s="216">
        <f t="shared" si="2"/>
        <v>0</v>
      </c>
      <c r="S147" s="216">
        <v>0</v>
      </c>
      <c r="T147" s="217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8" t="s">
        <v>245</v>
      </c>
      <c r="AT147" s="218" t="s">
        <v>235</v>
      </c>
      <c r="AU147" s="218" t="s">
        <v>88</v>
      </c>
      <c r="AY147" s="14" t="s">
        <v>133</v>
      </c>
      <c r="BE147" s="219">
        <f t="shared" si="4"/>
        <v>0</v>
      </c>
      <c r="BF147" s="219">
        <f t="shared" si="5"/>
        <v>0</v>
      </c>
      <c r="BG147" s="219">
        <f t="shared" si="6"/>
        <v>0</v>
      </c>
      <c r="BH147" s="219">
        <f t="shared" si="7"/>
        <v>0</v>
      </c>
      <c r="BI147" s="219">
        <f t="shared" si="8"/>
        <v>0</v>
      </c>
      <c r="BJ147" s="14" t="s">
        <v>88</v>
      </c>
      <c r="BK147" s="219">
        <f t="shared" si="9"/>
        <v>0</v>
      </c>
      <c r="BL147" s="14" t="s">
        <v>242</v>
      </c>
      <c r="BM147" s="218" t="s">
        <v>294</v>
      </c>
    </row>
    <row r="148" spans="1:65" s="2" customFormat="1" ht="16.5" customHeight="1">
      <c r="A148" s="31"/>
      <c r="B148" s="32"/>
      <c r="C148" s="225" t="s">
        <v>264</v>
      </c>
      <c r="D148" s="225" t="s">
        <v>235</v>
      </c>
      <c r="E148" s="226" t="s">
        <v>295</v>
      </c>
      <c r="F148" s="227" t="s">
        <v>296</v>
      </c>
      <c r="G148" s="228" t="s">
        <v>216</v>
      </c>
      <c r="H148" s="229">
        <v>4</v>
      </c>
      <c r="I148" s="230"/>
      <c r="J148" s="231">
        <f t="shared" si="0"/>
        <v>0</v>
      </c>
      <c r="K148" s="232"/>
      <c r="L148" s="233"/>
      <c r="M148" s="234" t="s">
        <v>1</v>
      </c>
      <c r="N148" s="235" t="s">
        <v>41</v>
      </c>
      <c r="O148" s="68"/>
      <c r="P148" s="216">
        <f t="shared" si="1"/>
        <v>0</v>
      </c>
      <c r="Q148" s="216">
        <v>0</v>
      </c>
      <c r="R148" s="216">
        <f t="shared" si="2"/>
        <v>0</v>
      </c>
      <c r="S148" s="216">
        <v>0</v>
      </c>
      <c r="T148" s="217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8" t="s">
        <v>245</v>
      </c>
      <c r="AT148" s="218" t="s">
        <v>235</v>
      </c>
      <c r="AU148" s="218" t="s">
        <v>88</v>
      </c>
      <c r="AY148" s="14" t="s">
        <v>133</v>
      </c>
      <c r="BE148" s="219">
        <f t="shared" si="4"/>
        <v>0</v>
      </c>
      <c r="BF148" s="219">
        <f t="shared" si="5"/>
        <v>0</v>
      </c>
      <c r="BG148" s="219">
        <f t="shared" si="6"/>
        <v>0</v>
      </c>
      <c r="BH148" s="219">
        <f t="shared" si="7"/>
        <v>0</v>
      </c>
      <c r="BI148" s="219">
        <f t="shared" si="8"/>
        <v>0</v>
      </c>
      <c r="BJ148" s="14" t="s">
        <v>88</v>
      </c>
      <c r="BK148" s="219">
        <f t="shared" si="9"/>
        <v>0</v>
      </c>
      <c r="BL148" s="14" t="s">
        <v>242</v>
      </c>
      <c r="BM148" s="218" t="s">
        <v>297</v>
      </c>
    </row>
    <row r="149" spans="1:65" s="2" customFormat="1" ht="16.5" customHeight="1">
      <c r="A149" s="31"/>
      <c r="B149" s="32"/>
      <c r="C149" s="206" t="s">
        <v>298</v>
      </c>
      <c r="D149" s="206" t="s">
        <v>136</v>
      </c>
      <c r="E149" s="207" t="s">
        <v>299</v>
      </c>
      <c r="F149" s="208" t="s">
        <v>300</v>
      </c>
      <c r="G149" s="209" t="s">
        <v>216</v>
      </c>
      <c r="H149" s="210">
        <v>1</v>
      </c>
      <c r="I149" s="211"/>
      <c r="J149" s="212">
        <f t="shared" si="0"/>
        <v>0</v>
      </c>
      <c r="K149" s="213"/>
      <c r="L149" s="36"/>
      <c r="M149" s="214" t="s">
        <v>1</v>
      </c>
      <c r="N149" s="215" t="s">
        <v>41</v>
      </c>
      <c r="O149" s="68"/>
      <c r="P149" s="216">
        <f t="shared" si="1"/>
        <v>0</v>
      </c>
      <c r="Q149" s="216">
        <v>0</v>
      </c>
      <c r="R149" s="216">
        <f t="shared" si="2"/>
        <v>0</v>
      </c>
      <c r="S149" s="216">
        <v>0</v>
      </c>
      <c r="T149" s="217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8" t="s">
        <v>242</v>
      </c>
      <c r="AT149" s="218" t="s">
        <v>136</v>
      </c>
      <c r="AU149" s="218" t="s">
        <v>88</v>
      </c>
      <c r="AY149" s="14" t="s">
        <v>133</v>
      </c>
      <c r="BE149" s="219">
        <f t="shared" si="4"/>
        <v>0</v>
      </c>
      <c r="BF149" s="219">
        <f t="shared" si="5"/>
        <v>0</v>
      </c>
      <c r="BG149" s="219">
        <f t="shared" si="6"/>
        <v>0</v>
      </c>
      <c r="BH149" s="219">
        <f t="shared" si="7"/>
        <v>0</v>
      </c>
      <c r="BI149" s="219">
        <f t="shared" si="8"/>
        <v>0</v>
      </c>
      <c r="BJ149" s="14" t="s">
        <v>88</v>
      </c>
      <c r="BK149" s="219">
        <f t="shared" si="9"/>
        <v>0</v>
      </c>
      <c r="BL149" s="14" t="s">
        <v>242</v>
      </c>
      <c r="BM149" s="218" t="s">
        <v>301</v>
      </c>
    </row>
    <row r="150" spans="1:65" s="2" customFormat="1" ht="21.75" customHeight="1">
      <c r="A150" s="31"/>
      <c r="B150" s="32"/>
      <c r="C150" s="225" t="s">
        <v>267</v>
      </c>
      <c r="D150" s="225" t="s">
        <v>235</v>
      </c>
      <c r="E150" s="226" t="s">
        <v>302</v>
      </c>
      <c r="F150" s="227" t="s">
        <v>303</v>
      </c>
      <c r="G150" s="228" t="s">
        <v>216</v>
      </c>
      <c r="H150" s="229">
        <v>1</v>
      </c>
      <c r="I150" s="230"/>
      <c r="J150" s="231">
        <f t="shared" si="0"/>
        <v>0</v>
      </c>
      <c r="K150" s="232"/>
      <c r="L150" s="233"/>
      <c r="M150" s="234" t="s">
        <v>1</v>
      </c>
      <c r="N150" s="235" t="s">
        <v>41</v>
      </c>
      <c r="O150" s="68"/>
      <c r="P150" s="216">
        <f t="shared" si="1"/>
        <v>0</v>
      </c>
      <c r="Q150" s="216">
        <v>0</v>
      </c>
      <c r="R150" s="216">
        <f t="shared" si="2"/>
        <v>0</v>
      </c>
      <c r="S150" s="216">
        <v>0</v>
      </c>
      <c r="T150" s="217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8" t="s">
        <v>245</v>
      </c>
      <c r="AT150" s="218" t="s">
        <v>235</v>
      </c>
      <c r="AU150" s="218" t="s">
        <v>88</v>
      </c>
      <c r="AY150" s="14" t="s">
        <v>133</v>
      </c>
      <c r="BE150" s="219">
        <f t="shared" si="4"/>
        <v>0</v>
      </c>
      <c r="BF150" s="219">
        <f t="shared" si="5"/>
        <v>0</v>
      </c>
      <c r="BG150" s="219">
        <f t="shared" si="6"/>
        <v>0</v>
      </c>
      <c r="BH150" s="219">
        <f t="shared" si="7"/>
        <v>0</v>
      </c>
      <c r="BI150" s="219">
        <f t="shared" si="8"/>
        <v>0</v>
      </c>
      <c r="BJ150" s="14" t="s">
        <v>88</v>
      </c>
      <c r="BK150" s="219">
        <f t="shared" si="9"/>
        <v>0</v>
      </c>
      <c r="BL150" s="14" t="s">
        <v>242</v>
      </c>
      <c r="BM150" s="218" t="s">
        <v>304</v>
      </c>
    </row>
    <row r="151" spans="1:65" s="2" customFormat="1" ht="16.5" customHeight="1">
      <c r="A151" s="31"/>
      <c r="B151" s="32"/>
      <c r="C151" s="206" t="s">
        <v>305</v>
      </c>
      <c r="D151" s="206" t="s">
        <v>136</v>
      </c>
      <c r="E151" s="207" t="s">
        <v>306</v>
      </c>
      <c r="F151" s="208" t="s">
        <v>307</v>
      </c>
      <c r="G151" s="209" t="s">
        <v>216</v>
      </c>
      <c r="H151" s="210">
        <v>12</v>
      </c>
      <c r="I151" s="211"/>
      <c r="J151" s="212">
        <f t="shared" si="0"/>
        <v>0</v>
      </c>
      <c r="K151" s="213"/>
      <c r="L151" s="36"/>
      <c r="M151" s="214" t="s">
        <v>1</v>
      </c>
      <c r="N151" s="215" t="s">
        <v>41</v>
      </c>
      <c r="O151" s="68"/>
      <c r="P151" s="216">
        <f t="shared" si="1"/>
        <v>0</v>
      </c>
      <c r="Q151" s="216">
        <v>0</v>
      </c>
      <c r="R151" s="216">
        <f t="shared" si="2"/>
        <v>0</v>
      </c>
      <c r="S151" s="216">
        <v>0</v>
      </c>
      <c r="T151" s="217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8" t="s">
        <v>242</v>
      </c>
      <c r="AT151" s="218" t="s">
        <v>136</v>
      </c>
      <c r="AU151" s="218" t="s">
        <v>88</v>
      </c>
      <c r="AY151" s="14" t="s">
        <v>133</v>
      </c>
      <c r="BE151" s="219">
        <f t="shared" si="4"/>
        <v>0</v>
      </c>
      <c r="BF151" s="219">
        <f t="shared" si="5"/>
        <v>0</v>
      </c>
      <c r="BG151" s="219">
        <f t="shared" si="6"/>
        <v>0</v>
      </c>
      <c r="BH151" s="219">
        <f t="shared" si="7"/>
        <v>0</v>
      </c>
      <c r="BI151" s="219">
        <f t="shared" si="8"/>
        <v>0</v>
      </c>
      <c r="BJ151" s="14" t="s">
        <v>88</v>
      </c>
      <c r="BK151" s="219">
        <f t="shared" si="9"/>
        <v>0</v>
      </c>
      <c r="BL151" s="14" t="s">
        <v>242</v>
      </c>
      <c r="BM151" s="218" t="s">
        <v>308</v>
      </c>
    </row>
    <row r="152" spans="1:65" s="2" customFormat="1" ht="21.75" customHeight="1">
      <c r="A152" s="31"/>
      <c r="B152" s="32"/>
      <c r="C152" s="225" t="s">
        <v>270</v>
      </c>
      <c r="D152" s="225" t="s">
        <v>235</v>
      </c>
      <c r="E152" s="226" t="s">
        <v>309</v>
      </c>
      <c r="F152" s="227" t="s">
        <v>310</v>
      </c>
      <c r="G152" s="228" t="s">
        <v>216</v>
      </c>
      <c r="H152" s="229">
        <v>11</v>
      </c>
      <c r="I152" s="230"/>
      <c r="J152" s="231">
        <f t="shared" si="0"/>
        <v>0</v>
      </c>
      <c r="K152" s="232"/>
      <c r="L152" s="233"/>
      <c r="M152" s="234" t="s">
        <v>1</v>
      </c>
      <c r="N152" s="235" t="s">
        <v>41</v>
      </c>
      <c r="O152" s="68"/>
      <c r="P152" s="216">
        <f t="shared" si="1"/>
        <v>0</v>
      </c>
      <c r="Q152" s="216">
        <v>0</v>
      </c>
      <c r="R152" s="216">
        <f t="shared" si="2"/>
        <v>0</v>
      </c>
      <c r="S152" s="216">
        <v>0</v>
      </c>
      <c r="T152" s="217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8" t="s">
        <v>245</v>
      </c>
      <c r="AT152" s="218" t="s">
        <v>235</v>
      </c>
      <c r="AU152" s="218" t="s">
        <v>88</v>
      </c>
      <c r="AY152" s="14" t="s">
        <v>133</v>
      </c>
      <c r="BE152" s="219">
        <f t="shared" si="4"/>
        <v>0</v>
      </c>
      <c r="BF152" s="219">
        <f t="shared" si="5"/>
        <v>0</v>
      </c>
      <c r="BG152" s="219">
        <f t="shared" si="6"/>
        <v>0</v>
      </c>
      <c r="BH152" s="219">
        <f t="shared" si="7"/>
        <v>0</v>
      </c>
      <c r="BI152" s="219">
        <f t="shared" si="8"/>
        <v>0</v>
      </c>
      <c r="BJ152" s="14" t="s">
        <v>88</v>
      </c>
      <c r="BK152" s="219">
        <f t="shared" si="9"/>
        <v>0</v>
      </c>
      <c r="BL152" s="14" t="s">
        <v>242</v>
      </c>
      <c r="BM152" s="218" t="s">
        <v>311</v>
      </c>
    </row>
    <row r="153" spans="1:65" s="2" customFormat="1" ht="21.75" customHeight="1">
      <c r="A153" s="31"/>
      <c r="B153" s="32"/>
      <c r="C153" s="225" t="s">
        <v>312</v>
      </c>
      <c r="D153" s="225" t="s">
        <v>235</v>
      </c>
      <c r="E153" s="226" t="s">
        <v>313</v>
      </c>
      <c r="F153" s="227" t="s">
        <v>314</v>
      </c>
      <c r="G153" s="228" t="s">
        <v>216</v>
      </c>
      <c r="H153" s="229">
        <v>1</v>
      </c>
      <c r="I153" s="230"/>
      <c r="J153" s="231">
        <f t="shared" si="0"/>
        <v>0</v>
      </c>
      <c r="K153" s="232"/>
      <c r="L153" s="233"/>
      <c r="M153" s="234" t="s">
        <v>1</v>
      </c>
      <c r="N153" s="235" t="s">
        <v>41</v>
      </c>
      <c r="O153" s="68"/>
      <c r="P153" s="216">
        <f t="shared" si="1"/>
        <v>0</v>
      </c>
      <c r="Q153" s="216">
        <v>0</v>
      </c>
      <c r="R153" s="216">
        <f t="shared" si="2"/>
        <v>0</v>
      </c>
      <c r="S153" s="216">
        <v>0</v>
      </c>
      <c r="T153" s="217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8" t="s">
        <v>245</v>
      </c>
      <c r="AT153" s="218" t="s">
        <v>235</v>
      </c>
      <c r="AU153" s="218" t="s">
        <v>88</v>
      </c>
      <c r="AY153" s="14" t="s">
        <v>133</v>
      </c>
      <c r="BE153" s="219">
        <f t="shared" si="4"/>
        <v>0</v>
      </c>
      <c r="BF153" s="219">
        <f t="shared" si="5"/>
        <v>0</v>
      </c>
      <c r="BG153" s="219">
        <f t="shared" si="6"/>
        <v>0</v>
      </c>
      <c r="BH153" s="219">
        <f t="shared" si="7"/>
        <v>0</v>
      </c>
      <c r="BI153" s="219">
        <f t="shared" si="8"/>
        <v>0</v>
      </c>
      <c r="BJ153" s="14" t="s">
        <v>88</v>
      </c>
      <c r="BK153" s="219">
        <f t="shared" si="9"/>
        <v>0</v>
      </c>
      <c r="BL153" s="14" t="s">
        <v>242</v>
      </c>
      <c r="BM153" s="218" t="s">
        <v>315</v>
      </c>
    </row>
    <row r="154" spans="1:65" s="2" customFormat="1" ht="16.5" customHeight="1">
      <c r="A154" s="31"/>
      <c r="B154" s="32"/>
      <c r="C154" s="206" t="s">
        <v>273</v>
      </c>
      <c r="D154" s="206" t="s">
        <v>136</v>
      </c>
      <c r="E154" s="207" t="s">
        <v>316</v>
      </c>
      <c r="F154" s="208" t="s">
        <v>317</v>
      </c>
      <c r="G154" s="209" t="s">
        <v>216</v>
      </c>
      <c r="H154" s="210">
        <v>2</v>
      </c>
      <c r="I154" s="211"/>
      <c r="J154" s="212">
        <f t="shared" si="0"/>
        <v>0</v>
      </c>
      <c r="K154" s="213"/>
      <c r="L154" s="36"/>
      <c r="M154" s="214" t="s">
        <v>1</v>
      </c>
      <c r="N154" s="215" t="s">
        <v>41</v>
      </c>
      <c r="O154" s="68"/>
      <c r="P154" s="216">
        <f t="shared" si="1"/>
        <v>0</v>
      </c>
      <c r="Q154" s="216">
        <v>0</v>
      </c>
      <c r="R154" s="216">
        <f t="shared" si="2"/>
        <v>0</v>
      </c>
      <c r="S154" s="216">
        <v>0</v>
      </c>
      <c r="T154" s="217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18" t="s">
        <v>242</v>
      </c>
      <c r="AT154" s="218" t="s">
        <v>136</v>
      </c>
      <c r="AU154" s="218" t="s">
        <v>88</v>
      </c>
      <c r="AY154" s="14" t="s">
        <v>133</v>
      </c>
      <c r="BE154" s="219">
        <f t="shared" si="4"/>
        <v>0</v>
      </c>
      <c r="BF154" s="219">
        <f t="shared" si="5"/>
        <v>0</v>
      </c>
      <c r="BG154" s="219">
        <f t="shared" si="6"/>
        <v>0</v>
      </c>
      <c r="BH154" s="219">
        <f t="shared" si="7"/>
        <v>0</v>
      </c>
      <c r="BI154" s="219">
        <f t="shared" si="8"/>
        <v>0</v>
      </c>
      <c r="BJ154" s="14" t="s">
        <v>88</v>
      </c>
      <c r="BK154" s="219">
        <f t="shared" si="9"/>
        <v>0</v>
      </c>
      <c r="BL154" s="14" t="s">
        <v>242</v>
      </c>
      <c r="BM154" s="218" t="s">
        <v>318</v>
      </c>
    </row>
    <row r="155" spans="1:65" s="2" customFormat="1" ht="21.75" customHeight="1">
      <c r="A155" s="31"/>
      <c r="B155" s="32"/>
      <c r="C155" s="225" t="s">
        <v>319</v>
      </c>
      <c r="D155" s="225" t="s">
        <v>235</v>
      </c>
      <c r="E155" s="226" t="s">
        <v>320</v>
      </c>
      <c r="F155" s="227" t="s">
        <v>321</v>
      </c>
      <c r="G155" s="228" t="s">
        <v>216</v>
      </c>
      <c r="H155" s="229">
        <v>2</v>
      </c>
      <c r="I155" s="230"/>
      <c r="J155" s="231">
        <f t="shared" si="0"/>
        <v>0</v>
      </c>
      <c r="K155" s="232"/>
      <c r="L155" s="233"/>
      <c r="M155" s="234" t="s">
        <v>1</v>
      </c>
      <c r="N155" s="235" t="s">
        <v>41</v>
      </c>
      <c r="O155" s="68"/>
      <c r="P155" s="216">
        <f t="shared" si="1"/>
        <v>0</v>
      </c>
      <c r="Q155" s="216">
        <v>0</v>
      </c>
      <c r="R155" s="216">
        <f t="shared" si="2"/>
        <v>0</v>
      </c>
      <c r="S155" s="216">
        <v>0</v>
      </c>
      <c r="T155" s="217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8" t="s">
        <v>245</v>
      </c>
      <c r="AT155" s="218" t="s">
        <v>235</v>
      </c>
      <c r="AU155" s="218" t="s">
        <v>88</v>
      </c>
      <c r="AY155" s="14" t="s">
        <v>133</v>
      </c>
      <c r="BE155" s="219">
        <f t="shared" si="4"/>
        <v>0</v>
      </c>
      <c r="BF155" s="219">
        <f t="shared" si="5"/>
        <v>0</v>
      </c>
      <c r="BG155" s="219">
        <f t="shared" si="6"/>
        <v>0</v>
      </c>
      <c r="BH155" s="219">
        <f t="shared" si="7"/>
        <v>0</v>
      </c>
      <c r="BI155" s="219">
        <f t="shared" si="8"/>
        <v>0</v>
      </c>
      <c r="BJ155" s="14" t="s">
        <v>88</v>
      </c>
      <c r="BK155" s="219">
        <f t="shared" si="9"/>
        <v>0</v>
      </c>
      <c r="BL155" s="14" t="s">
        <v>242</v>
      </c>
      <c r="BM155" s="218" t="s">
        <v>322</v>
      </c>
    </row>
    <row r="156" spans="1:65" s="2" customFormat="1" ht="21.75" customHeight="1">
      <c r="A156" s="31"/>
      <c r="B156" s="32"/>
      <c r="C156" s="225" t="s">
        <v>276</v>
      </c>
      <c r="D156" s="225" t="s">
        <v>235</v>
      </c>
      <c r="E156" s="226" t="s">
        <v>323</v>
      </c>
      <c r="F156" s="227" t="s">
        <v>324</v>
      </c>
      <c r="G156" s="228" t="s">
        <v>216</v>
      </c>
      <c r="H156" s="229">
        <v>2</v>
      </c>
      <c r="I156" s="230"/>
      <c r="J156" s="231">
        <f t="shared" si="0"/>
        <v>0</v>
      </c>
      <c r="K156" s="232"/>
      <c r="L156" s="233"/>
      <c r="M156" s="234" t="s">
        <v>1</v>
      </c>
      <c r="N156" s="235" t="s">
        <v>41</v>
      </c>
      <c r="O156" s="68"/>
      <c r="P156" s="216">
        <f t="shared" si="1"/>
        <v>0</v>
      </c>
      <c r="Q156" s="216">
        <v>0</v>
      </c>
      <c r="R156" s="216">
        <f t="shared" si="2"/>
        <v>0</v>
      </c>
      <c r="S156" s="216">
        <v>0</v>
      </c>
      <c r="T156" s="217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18" t="s">
        <v>245</v>
      </c>
      <c r="AT156" s="218" t="s">
        <v>235</v>
      </c>
      <c r="AU156" s="218" t="s">
        <v>88</v>
      </c>
      <c r="AY156" s="14" t="s">
        <v>133</v>
      </c>
      <c r="BE156" s="219">
        <f t="shared" si="4"/>
        <v>0</v>
      </c>
      <c r="BF156" s="219">
        <f t="shared" si="5"/>
        <v>0</v>
      </c>
      <c r="BG156" s="219">
        <f t="shared" si="6"/>
        <v>0</v>
      </c>
      <c r="BH156" s="219">
        <f t="shared" si="7"/>
        <v>0</v>
      </c>
      <c r="BI156" s="219">
        <f t="shared" si="8"/>
        <v>0</v>
      </c>
      <c r="BJ156" s="14" t="s">
        <v>88</v>
      </c>
      <c r="BK156" s="219">
        <f t="shared" si="9"/>
        <v>0</v>
      </c>
      <c r="BL156" s="14" t="s">
        <v>242</v>
      </c>
      <c r="BM156" s="218" t="s">
        <v>325</v>
      </c>
    </row>
    <row r="157" spans="1:65" s="2" customFormat="1" ht="16.5" customHeight="1">
      <c r="A157" s="31"/>
      <c r="B157" s="32"/>
      <c r="C157" s="206" t="s">
        <v>326</v>
      </c>
      <c r="D157" s="206" t="s">
        <v>136</v>
      </c>
      <c r="E157" s="207" t="s">
        <v>327</v>
      </c>
      <c r="F157" s="208" t="s">
        <v>328</v>
      </c>
      <c r="G157" s="209" t="s">
        <v>241</v>
      </c>
      <c r="H157" s="210">
        <v>95</v>
      </c>
      <c r="I157" s="211"/>
      <c r="J157" s="212">
        <f t="shared" si="0"/>
        <v>0</v>
      </c>
      <c r="K157" s="213"/>
      <c r="L157" s="36"/>
      <c r="M157" s="214" t="s">
        <v>1</v>
      </c>
      <c r="N157" s="215" t="s">
        <v>41</v>
      </c>
      <c r="O157" s="68"/>
      <c r="P157" s="216">
        <f t="shared" si="1"/>
        <v>0</v>
      </c>
      <c r="Q157" s="216">
        <v>0</v>
      </c>
      <c r="R157" s="216">
        <f t="shared" si="2"/>
        <v>0</v>
      </c>
      <c r="S157" s="216">
        <v>0</v>
      </c>
      <c r="T157" s="217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18" t="s">
        <v>242</v>
      </c>
      <c r="AT157" s="218" t="s">
        <v>136</v>
      </c>
      <c r="AU157" s="218" t="s">
        <v>88</v>
      </c>
      <c r="AY157" s="14" t="s">
        <v>133</v>
      </c>
      <c r="BE157" s="219">
        <f t="shared" si="4"/>
        <v>0</v>
      </c>
      <c r="BF157" s="219">
        <f t="shared" si="5"/>
        <v>0</v>
      </c>
      <c r="BG157" s="219">
        <f t="shared" si="6"/>
        <v>0</v>
      </c>
      <c r="BH157" s="219">
        <f t="shared" si="7"/>
        <v>0</v>
      </c>
      <c r="BI157" s="219">
        <f t="shared" si="8"/>
        <v>0</v>
      </c>
      <c r="BJ157" s="14" t="s">
        <v>88</v>
      </c>
      <c r="BK157" s="219">
        <f t="shared" si="9"/>
        <v>0</v>
      </c>
      <c r="BL157" s="14" t="s">
        <v>242</v>
      </c>
      <c r="BM157" s="218" t="s">
        <v>329</v>
      </c>
    </row>
    <row r="158" spans="1:65" s="2" customFormat="1" ht="16.5" customHeight="1">
      <c r="A158" s="31"/>
      <c r="B158" s="32"/>
      <c r="C158" s="225" t="s">
        <v>279</v>
      </c>
      <c r="D158" s="225" t="s">
        <v>235</v>
      </c>
      <c r="E158" s="226" t="s">
        <v>330</v>
      </c>
      <c r="F158" s="227" t="s">
        <v>331</v>
      </c>
      <c r="G158" s="228" t="s">
        <v>241</v>
      </c>
      <c r="H158" s="229">
        <v>99.75</v>
      </c>
      <c r="I158" s="230"/>
      <c r="J158" s="231">
        <f t="shared" si="0"/>
        <v>0</v>
      </c>
      <c r="K158" s="232"/>
      <c r="L158" s="233"/>
      <c r="M158" s="234" t="s">
        <v>1</v>
      </c>
      <c r="N158" s="235" t="s">
        <v>41</v>
      </c>
      <c r="O158" s="68"/>
      <c r="P158" s="216">
        <f t="shared" si="1"/>
        <v>0</v>
      </c>
      <c r="Q158" s="216">
        <v>0</v>
      </c>
      <c r="R158" s="216">
        <f t="shared" si="2"/>
        <v>0</v>
      </c>
      <c r="S158" s="216">
        <v>0</v>
      </c>
      <c r="T158" s="217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18" t="s">
        <v>245</v>
      </c>
      <c r="AT158" s="218" t="s">
        <v>235</v>
      </c>
      <c r="AU158" s="218" t="s">
        <v>88</v>
      </c>
      <c r="AY158" s="14" t="s">
        <v>133</v>
      </c>
      <c r="BE158" s="219">
        <f t="shared" si="4"/>
        <v>0</v>
      </c>
      <c r="BF158" s="219">
        <f t="shared" si="5"/>
        <v>0</v>
      </c>
      <c r="BG158" s="219">
        <f t="shared" si="6"/>
        <v>0</v>
      </c>
      <c r="BH158" s="219">
        <f t="shared" si="7"/>
        <v>0</v>
      </c>
      <c r="BI158" s="219">
        <f t="shared" si="8"/>
        <v>0</v>
      </c>
      <c r="BJ158" s="14" t="s">
        <v>88</v>
      </c>
      <c r="BK158" s="219">
        <f t="shared" si="9"/>
        <v>0</v>
      </c>
      <c r="BL158" s="14" t="s">
        <v>242</v>
      </c>
      <c r="BM158" s="218" t="s">
        <v>242</v>
      </c>
    </row>
    <row r="159" spans="1:65" s="2" customFormat="1" ht="16.5" customHeight="1">
      <c r="A159" s="31"/>
      <c r="B159" s="32"/>
      <c r="C159" s="206" t="s">
        <v>332</v>
      </c>
      <c r="D159" s="206" t="s">
        <v>136</v>
      </c>
      <c r="E159" s="207" t="s">
        <v>333</v>
      </c>
      <c r="F159" s="208" t="s">
        <v>334</v>
      </c>
      <c r="G159" s="209" t="s">
        <v>241</v>
      </c>
      <c r="H159" s="210">
        <v>105</v>
      </c>
      <c r="I159" s="211"/>
      <c r="J159" s="212">
        <f t="shared" si="0"/>
        <v>0</v>
      </c>
      <c r="K159" s="213"/>
      <c r="L159" s="36"/>
      <c r="M159" s="214" t="s">
        <v>1</v>
      </c>
      <c r="N159" s="215" t="s">
        <v>41</v>
      </c>
      <c r="O159" s="68"/>
      <c r="P159" s="216">
        <f t="shared" si="1"/>
        <v>0</v>
      </c>
      <c r="Q159" s="216">
        <v>0</v>
      </c>
      <c r="R159" s="216">
        <f t="shared" si="2"/>
        <v>0</v>
      </c>
      <c r="S159" s="216">
        <v>0</v>
      </c>
      <c r="T159" s="217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18" t="s">
        <v>242</v>
      </c>
      <c r="AT159" s="218" t="s">
        <v>136</v>
      </c>
      <c r="AU159" s="218" t="s">
        <v>88</v>
      </c>
      <c r="AY159" s="14" t="s">
        <v>133</v>
      </c>
      <c r="BE159" s="219">
        <f t="shared" si="4"/>
        <v>0</v>
      </c>
      <c r="BF159" s="219">
        <f t="shared" si="5"/>
        <v>0</v>
      </c>
      <c r="BG159" s="219">
        <f t="shared" si="6"/>
        <v>0</v>
      </c>
      <c r="BH159" s="219">
        <f t="shared" si="7"/>
        <v>0</v>
      </c>
      <c r="BI159" s="219">
        <f t="shared" si="8"/>
        <v>0</v>
      </c>
      <c r="BJ159" s="14" t="s">
        <v>88</v>
      </c>
      <c r="BK159" s="219">
        <f t="shared" si="9"/>
        <v>0</v>
      </c>
      <c r="BL159" s="14" t="s">
        <v>242</v>
      </c>
      <c r="BM159" s="218" t="s">
        <v>335</v>
      </c>
    </row>
    <row r="160" spans="1:65" s="2" customFormat="1" ht="16.5" customHeight="1">
      <c r="A160" s="31"/>
      <c r="B160" s="32"/>
      <c r="C160" s="225" t="s">
        <v>282</v>
      </c>
      <c r="D160" s="225" t="s">
        <v>235</v>
      </c>
      <c r="E160" s="226" t="s">
        <v>336</v>
      </c>
      <c r="F160" s="227" t="s">
        <v>337</v>
      </c>
      <c r="G160" s="228" t="s">
        <v>241</v>
      </c>
      <c r="H160" s="229">
        <v>110.25</v>
      </c>
      <c r="I160" s="230"/>
      <c r="J160" s="231">
        <f t="shared" si="0"/>
        <v>0</v>
      </c>
      <c r="K160" s="232"/>
      <c r="L160" s="233"/>
      <c r="M160" s="234" t="s">
        <v>1</v>
      </c>
      <c r="N160" s="235" t="s">
        <v>41</v>
      </c>
      <c r="O160" s="68"/>
      <c r="P160" s="216">
        <f t="shared" si="1"/>
        <v>0</v>
      </c>
      <c r="Q160" s="216">
        <v>0</v>
      </c>
      <c r="R160" s="216">
        <f t="shared" si="2"/>
        <v>0</v>
      </c>
      <c r="S160" s="216">
        <v>0</v>
      </c>
      <c r="T160" s="217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18" t="s">
        <v>245</v>
      </c>
      <c r="AT160" s="218" t="s">
        <v>235</v>
      </c>
      <c r="AU160" s="218" t="s">
        <v>88</v>
      </c>
      <c r="AY160" s="14" t="s">
        <v>133</v>
      </c>
      <c r="BE160" s="219">
        <f t="shared" si="4"/>
        <v>0</v>
      </c>
      <c r="BF160" s="219">
        <f t="shared" si="5"/>
        <v>0</v>
      </c>
      <c r="BG160" s="219">
        <f t="shared" si="6"/>
        <v>0</v>
      </c>
      <c r="BH160" s="219">
        <f t="shared" si="7"/>
        <v>0</v>
      </c>
      <c r="BI160" s="219">
        <f t="shared" si="8"/>
        <v>0</v>
      </c>
      <c r="BJ160" s="14" t="s">
        <v>88</v>
      </c>
      <c r="BK160" s="219">
        <f t="shared" si="9"/>
        <v>0</v>
      </c>
      <c r="BL160" s="14" t="s">
        <v>242</v>
      </c>
      <c r="BM160" s="218" t="s">
        <v>338</v>
      </c>
    </row>
    <row r="161" spans="1:65" s="2" customFormat="1" ht="21.75" customHeight="1">
      <c r="A161" s="31"/>
      <c r="B161" s="32"/>
      <c r="C161" s="206" t="s">
        <v>339</v>
      </c>
      <c r="D161" s="206" t="s">
        <v>136</v>
      </c>
      <c r="E161" s="207" t="s">
        <v>340</v>
      </c>
      <c r="F161" s="208" t="s">
        <v>341</v>
      </c>
      <c r="G161" s="209" t="s">
        <v>241</v>
      </c>
      <c r="H161" s="210">
        <v>15</v>
      </c>
      <c r="I161" s="211"/>
      <c r="J161" s="212">
        <f t="shared" si="0"/>
        <v>0</v>
      </c>
      <c r="K161" s="213"/>
      <c r="L161" s="36"/>
      <c r="M161" s="214" t="s">
        <v>1</v>
      </c>
      <c r="N161" s="215" t="s">
        <v>41</v>
      </c>
      <c r="O161" s="68"/>
      <c r="P161" s="216">
        <f t="shared" si="1"/>
        <v>0</v>
      </c>
      <c r="Q161" s="216">
        <v>0</v>
      </c>
      <c r="R161" s="216">
        <f t="shared" si="2"/>
        <v>0</v>
      </c>
      <c r="S161" s="216">
        <v>0</v>
      </c>
      <c r="T161" s="217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18" t="s">
        <v>242</v>
      </c>
      <c r="AT161" s="218" t="s">
        <v>136</v>
      </c>
      <c r="AU161" s="218" t="s">
        <v>88</v>
      </c>
      <c r="AY161" s="14" t="s">
        <v>133</v>
      </c>
      <c r="BE161" s="219">
        <f t="shared" si="4"/>
        <v>0</v>
      </c>
      <c r="BF161" s="219">
        <f t="shared" si="5"/>
        <v>0</v>
      </c>
      <c r="BG161" s="219">
        <f t="shared" si="6"/>
        <v>0</v>
      </c>
      <c r="BH161" s="219">
        <f t="shared" si="7"/>
        <v>0</v>
      </c>
      <c r="BI161" s="219">
        <f t="shared" si="8"/>
        <v>0</v>
      </c>
      <c r="BJ161" s="14" t="s">
        <v>88</v>
      </c>
      <c r="BK161" s="219">
        <f t="shared" si="9"/>
        <v>0</v>
      </c>
      <c r="BL161" s="14" t="s">
        <v>242</v>
      </c>
      <c r="BM161" s="218" t="s">
        <v>342</v>
      </c>
    </row>
    <row r="162" spans="1:65" s="2" customFormat="1" ht="16.5" customHeight="1">
      <c r="A162" s="31"/>
      <c r="B162" s="32"/>
      <c r="C162" s="225" t="s">
        <v>285</v>
      </c>
      <c r="D162" s="225" t="s">
        <v>235</v>
      </c>
      <c r="E162" s="226" t="s">
        <v>343</v>
      </c>
      <c r="F162" s="227" t="s">
        <v>344</v>
      </c>
      <c r="G162" s="228" t="s">
        <v>241</v>
      </c>
      <c r="H162" s="229">
        <v>15.75</v>
      </c>
      <c r="I162" s="230"/>
      <c r="J162" s="231">
        <f t="shared" si="0"/>
        <v>0</v>
      </c>
      <c r="K162" s="232"/>
      <c r="L162" s="233"/>
      <c r="M162" s="234" t="s">
        <v>1</v>
      </c>
      <c r="N162" s="235" t="s">
        <v>41</v>
      </c>
      <c r="O162" s="68"/>
      <c r="P162" s="216">
        <f t="shared" si="1"/>
        <v>0</v>
      </c>
      <c r="Q162" s="216">
        <v>0</v>
      </c>
      <c r="R162" s="216">
        <f t="shared" si="2"/>
        <v>0</v>
      </c>
      <c r="S162" s="216">
        <v>0</v>
      </c>
      <c r="T162" s="217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18" t="s">
        <v>245</v>
      </c>
      <c r="AT162" s="218" t="s">
        <v>235</v>
      </c>
      <c r="AU162" s="218" t="s">
        <v>88</v>
      </c>
      <c r="AY162" s="14" t="s">
        <v>133</v>
      </c>
      <c r="BE162" s="219">
        <f t="shared" si="4"/>
        <v>0</v>
      </c>
      <c r="BF162" s="219">
        <f t="shared" si="5"/>
        <v>0</v>
      </c>
      <c r="BG162" s="219">
        <f t="shared" si="6"/>
        <v>0</v>
      </c>
      <c r="BH162" s="219">
        <f t="shared" si="7"/>
        <v>0</v>
      </c>
      <c r="BI162" s="219">
        <f t="shared" si="8"/>
        <v>0</v>
      </c>
      <c r="BJ162" s="14" t="s">
        <v>88</v>
      </c>
      <c r="BK162" s="219">
        <f t="shared" si="9"/>
        <v>0</v>
      </c>
      <c r="BL162" s="14" t="s">
        <v>242</v>
      </c>
      <c r="BM162" s="218" t="s">
        <v>345</v>
      </c>
    </row>
    <row r="163" spans="1:65" s="2" customFormat="1" ht="21.75" customHeight="1">
      <c r="A163" s="31"/>
      <c r="B163" s="32"/>
      <c r="C163" s="206" t="s">
        <v>346</v>
      </c>
      <c r="D163" s="206" t="s">
        <v>136</v>
      </c>
      <c r="E163" s="207" t="s">
        <v>347</v>
      </c>
      <c r="F163" s="208" t="s">
        <v>348</v>
      </c>
      <c r="G163" s="209" t="s">
        <v>241</v>
      </c>
      <c r="H163" s="210">
        <v>10</v>
      </c>
      <c r="I163" s="211"/>
      <c r="J163" s="212">
        <f t="shared" si="0"/>
        <v>0</v>
      </c>
      <c r="K163" s="213"/>
      <c r="L163" s="36"/>
      <c r="M163" s="214" t="s">
        <v>1</v>
      </c>
      <c r="N163" s="215" t="s">
        <v>41</v>
      </c>
      <c r="O163" s="68"/>
      <c r="P163" s="216">
        <f t="shared" si="1"/>
        <v>0</v>
      </c>
      <c r="Q163" s="216">
        <v>0</v>
      </c>
      <c r="R163" s="216">
        <f t="shared" si="2"/>
        <v>0</v>
      </c>
      <c r="S163" s="216">
        <v>0</v>
      </c>
      <c r="T163" s="217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8" t="s">
        <v>242</v>
      </c>
      <c r="AT163" s="218" t="s">
        <v>136</v>
      </c>
      <c r="AU163" s="218" t="s">
        <v>88</v>
      </c>
      <c r="AY163" s="14" t="s">
        <v>133</v>
      </c>
      <c r="BE163" s="219">
        <f t="shared" si="4"/>
        <v>0</v>
      </c>
      <c r="BF163" s="219">
        <f t="shared" si="5"/>
        <v>0</v>
      </c>
      <c r="BG163" s="219">
        <f t="shared" si="6"/>
        <v>0</v>
      </c>
      <c r="BH163" s="219">
        <f t="shared" si="7"/>
        <v>0</v>
      </c>
      <c r="BI163" s="219">
        <f t="shared" si="8"/>
        <v>0</v>
      </c>
      <c r="BJ163" s="14" t="s">
        <v>88</v>
      </c>
      <c r="BK163" s="219">
        <f t="shared" si="9"/>
        <v>0</v>
      </c>
      <c r="BL163" s="14" t="s">
        <v>242</v>
      </c>
      <c r="BM163" s="218" t="s">
        <v>349</v>
      </c>
    </row>
    <row r="164" spans="1:65" s="2" customFormat="1" ht="16.5" customHeight="1">
      <c r="A164" s="31"/>
      <c r="B164" s="32"/>
      <c r="C164" s="225" t="s">
        <v>288</v>
      </c>
      <c r="D164" s="225" t="s">
        <v>235</v>
      </c>
      <c r="E164" s="226" t="s">
        <v>350</v>
      </c>
      <c r="F164" s="227" t="s">
        <v>351</v>
      </c>
      <c r="G164" s="228" t="s">
        <v>241</v>
      </c>
      <c r="H164" s="229">
        <v>10.5</v>
      </c>
      <c r="I164" s="230"/>
      <c r="J164" s="231">
        <f t="shared" si="0"/>
        <v>0</v>
      </c>
      <c r="K164" s="232"/>
      <c r="L164" s="233"/>
      <c r="M164" s="234" t="s">
        <v>1</v>
      </c>
      <c r="N164" s="235" t="s">
        <v>41</v>
      </c>
      <c r="O164" s="68"/>
      <c r="P164" s="216">
        <f t="shared" si="1"/>
        <v>0</v>
      </c>
      <c r="Q164" s="216">
        <v>0</v>
      </c>
      <c r="R164" s="216">
        <f t="shared" si="2"/>
        <v>0</v>
      </c>
      <c r="S164" s="216">
        <v>0</v>
      </c>
      <c r="T164" s="217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8" t="s">
        <v>245</v>
      </c>
      <c r="AT164" s="218" t="s">
        <v>235</v>
      </c>
      <c r="AU164" s="218" t="s">
        <v>88</v>
      </c>
      <c r="AY164" s="14" t="s">
        <v>133</v>
      </c>
      <c r="BE164" s="219">
        <f t="shared" si="4"/>
        <v>0</v>
      </c>
      <c r="BF164" s="219">
        <f t="shared" si="5"/>
        <v>0</v>
      </c>
      <c r="BG164" s="219">
        <f t="shared" si="6"/>
        <v>0</v>
      </c>
      <c r="BH164" s="219">
        <f t="shared" si="7"/>
        <v>0</v>
      </c>
      <c r="BI164" s="219">
        <f t="shared" si="8"/>
        <v>0</v>
      </c>
      <c r="BJ164" s="14" t="s">
        <v>88</v>
      </c>
      <c r="BK164" s="219">
        <f t="shared" si="9"/>
        <v>0</v>
      </c>
      <c r="BL164" s="14" t="s">
        <v>242</v>
      </c>
      <c r="BM164" s="218" t="s">
        <v>352</v>
      </c>
    </row>
    <row r="165" spans="1:65" s="2" customFormat="1" ht="21.75" customHeight="1">
      <c r="A165" s="31"/>
      <c r="B165" s="32"/>
      <c r="C165" s="206" t="s">
        <v>353</v>
      </c>
      <c r="D165" s="206" t="s">
        <v>136</v>
      </c>
      <c r="E165" s="207" t="s">
        <v>354</v>
      </c>
      <c r="F165" s="208" t="s">
        <v>355</v>
      </c>
      <c r="G165" s="209" t="s">
        <v>356</v>
      </c>
      <c r="H165" s="210">
        <v>50</v>
      </c>
      <c r="I165" s="211"/>
      <c r="J165" s="212">
        <f t="shared" si="0"/>
        <v>0</v>
      </c>
      <c r="K165" s="213"/>
      <c r="L165" s="36"/>
      <c r="M165" s="214" t="s">
        <v>1</v>
      </c>
      <c r="N165" s="215" t="s">
        <v>41</v>
      </c>
      <c r="O165" s="68"/>
      <c r="P165" s="216">
        <f t="shared" si="1"/>
        <v>0</v>
      </c>
      <c r="Q165" s="216">
        <v>0</v>
      </c>
      <c r="R165" s="216">
        <f t="shared" si="2"/>
        <v>0</v>
      </c>
      <c r="S165" s="216">
        <v>0</v>
      </c>
      <c r="T165" s="217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18" t="s">
        <v>242</v>
      </c>
      <c r="AT165" s="218" t="s">
        <v>136</v>
      </c>
      <c r="AU165" s="218" t="s">
        <v>88</v>
      </c>
      <c r="AY165" s="14" t="s">
        <v>133</v>
      </c>
      <c r="BE165" s="219">
        <f t="shared" si="4"/>
        <v>0</v>
      </c>
      <c r="BF165" s="219">
        <f t="shared" si="5"/>
        <v>0</v>
      </c>
      <c r="BG165" s="219">
        <f t="shared" si="6"/>
        <v>0</v>
      </c>
      <c r="BH165" s="219">
        <f t="shared" si="7"/>
        <v>0</v>
      </c>
      <c r="BI165" s="219">
        <f t="shared" si="8"/>
        <v>0</v>
      </c>
      <c r="BJ165" s="14" t="s">
        <v>88</v>
      </c>
      <c r="BK165" s="219">
        <f t="shared" si="9"/>
        <v>0</v>
      </c>
      <c r="BL165" s="14" t="s">
        <v>242</v>
      </c>
      <c r="BM165" s="218" t="s">
        <v>357</v>
      </c>
    </row>
    <row r="166" spans="1:65" s="2" customFormat="1" ht="16.5" customHeight="1">
      <c r="A166" s="31"/>
      <c r="B166" s="32"/>
      <c r="C166" s="225" t="s">
        <v>291</v>
      </c>
      <c r="D166" s="225" t="s">
        <v>235</v>
      </c>
      <c r="E166" s="226" t="s">
        <v>358</v>
      </c>
      <c r="F166" s="227" t="s">
        <v>359</v>
      </c>
      <c r="G166" s="228" t="s">
        <v>216</v>
      </c>
      <c r="H166" s="229">
        <v>50</v>
      </c>
      <c r="I166" s="230"/>
      <c r="J166" s="231">
        <f t="shared" si="0"/>
        <v>0</v>
      </c>
      <c r="K166" s="232"/>
      <c r="L166" s="233"/>
      <c r="M166" s="234" t="s">
        <v>1</v>
      </c>
      <c r="N166" s="235" t="s">
        <v>41</v>
      </c>
      <c r="O166" s="68"/>
      <c r="P166" s="216">
        <f t="shared" si="1"/>
        <v>0</v>
      </c>
      <c r="Q166" s="216">
        <v>0</v>
      </c>
      <c r="R166" s="216">
        <f t="shared" si="2"/>
        <v>0</v>
      </c>
      <c r="S166" s="216">
        <v>0</v>
      </c>
      <c r="T166" s="217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18" t="s">
        <v>245</v>
      </c>
      <c r="AT166" s="218" t="s">
        <v>235</v>
      </c>
      <c r="AU166" s="218" t="s">
        <v>88</v>
      </c>
      <c r="AY166" s="14" t="s">
        <v>133</v>
      </c>
      <c r="BE166" s="219">
        <f t="shared" si="4"/>
        <v>0</v>
      </c>
      <c r="BF166" s="219">
        <f t="shared" si="5"/>
        <v>0</v>
      </c>
      <c r="BG166" s="219">
        <f t="shared" si="6"/>
        <v>0</v>
      </c>
      <c r="BH166" s="219">
        <f t="shared" si="7"/>
        <v>0</v>
      </c>
      <c r="BI166" s="219">
        <f t="shared" si="8"/>
        <v>0</v>
      </c>
      <c r="BJ166" s="14" t="s">
        <v>88</v>
      </c>
      <c r="BK166" s="219">
        <f t="shared" si="9"/>
        <v>0</v>
      </c>
      <c r="BL166" s="14" t="s">
        <v>242</v>
      </c>
      <c r="BM166" s="218" t="s">
        <v>360</v>
      </c>
    </row>
    <row r="167" spans="1:65" s="2" customFormat="1" ht="16.5" customHeight="1">
      <c r="A167" s="31"/>
      <c r="B167" s="32"/>
      <c r="C167" s="206" t="s">
        <v>361</v>
      </c>
      <c r="D167" s="206" t="s">
        <v>136</v>
      </c>
      <c r="E167" s="207" t="s">
        <v>362</v>
      </c>
      <c r="F167" s="208" t="s">
        <v>363</v>
      </c>
      <c r="G167" s="209" t="s">
        <v>364</v>
      </c>
      <c r="H167" s="236"/>
      <c r="I167" s="211"/>
      <c r="J167" s="212">
        <f t="shared" si="0"/>
        <v>0</v>
      </c>
      <c r="K167" s="213"/>
      <c r="L167" s="36"/>
      <c r="M167" s="214" t="s">
        <v>1</v>
      </c>
      <c r="N167" s="215" t="s">
        <v>41</v>
      </c>
      <c r="O167" s="68"/>
      <c r="P167" s="216">
        <f t="shared" si="1"/>
        <v>0</v>
      </c>
      <c r="Q167" s="216">
        <v>0</v>
      </c>
      <c r="R167" s="216">
        <f t="shared" si="2"/>
        <v>0</v>
      </c>
      <c r="S167" s="216">
        <v>0</v>
      </c>
      <c r="T167" s="217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8" t="s">
        <v>242</v>
      </c>
      <c r="AT167" s="218" t="s">
        <v>136</v>
      </c>
      <c r="AU167" s="218" t="s">
        <v>88</v>
      </c>
      <c r="AY167" s="14" t="s">
        <v>133</v>
      </c>
      <c r="BE167" s="219">
        <f t="shared" si="4"/>
        <v>0</v>
      </c>
      <c r="BF167" s="219">
        <f t="shared" si="5"/>
        <v>0</v>
      </c>
      <c r="BG167" s="219">
        <f t="shared" si="6"/>
        <v>0</v>
      </c>
      <c r="BH167" s="219">
        <f t="shared" si="7"/>
        <v>0</v>
      </c>
      <c r="BI167" s="219">
        <f t="shared" si="8"/>
        <v>0</v>
      </c>
      <c r="BJ167" s="14" t="s">
        <v>88</v>
      </c>
      <c r="BK167" s="219">
        <f t="shared" si="9"/>
        <v>0</v>
      </c>
      <c r="BL167" s="14" t="s">
        <v>242</v>
      </c>
      <c r="BM167" s="218" t="s">
        <v>365</v>
      </c>
    </row>
    <row r="168" spans="1:65" s="2" customFormat="1" ht="16.5" customHeight="1">
      <c r="A168" s="31"/>
      <c r="B168" s="32"/>
      <c r="C168" s="206" t="s">
        <v>294</v>
      </c>
      <c r="D168" s="206" t="s">
        <v>136</v>
      </c>
      <c r="E168" s="207" t="s">
        <v>366</v>
      </c>
      <c r="F168" s="208" t="s">
        <v>367</v>
      </c>
      <c r="G168" s="209" t="s">
        <v>364</v>
      </c>
      <c r="H168" s="236"/>
      <c r="I168" s="211"/>
      <c r="J168" s="212">
        <f t="shared" si="0"/>
        <v>0</v>
      </c>
      <c r="K168" s="213"/>
      <c r="L168" s="36"/>
      <c r="M168" s="214" t="s">
        <v>1</v>
      </c>
      <c r="N168" s="215" t="s">
        <v>41</v>
      </c>
      <c r="O168" s="68"/>
      <c r="P168" s="216">
        <f t="shared" si="1"/>
        <v>0</v>
      </c>
      <c r="Q168" s="216">
        <v>0</v>
      </c>
      <c r="R168" s="216">
        <f t="shared" si="2"/>
        <v>0</v>
      </c>
      <c r="S168" s="216">
        <v>0</v>
      </c>
      <c r="T168" s="217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18" t="s">
        <v>242</v>
      </c>
      <c r="AT168" s="218" t="s">
        <v>136</v>
      </c>
      <c r="AU168" s="218" t="s">
        <v>88</v>
      </c>
      <c r="AY168" s="14" t="s">
        <v>133</v>
      </c>
      <c r="BE168" s="219">
        <f t="shared" si="4"/>
        <v>0</v>
      </c>
      <c r="BF168" s="219">
        <f t="shared" si="5"/>
        <v>0</v>
      </c>
      <c r="BG168" s="219">
        <f t="shared" si="6"/>
        <v>0</v>
      </c>
      <c r="BH168" s="219">
        <f t="shared" si="7"/>
        <v>0</v>
      </c>
      <c r="BI168" s="219">
        <f t="shared" si="8"/>
        <v>0</v>
      </c>
      <c r="BJ168" s="14" t="s">
        <v>88</v>
      </c>
      <c r="BK168" s="219">
        <f t="shared" si="9"/>
        <v>0</v>
      </c>
      <c r="BL168" s="14" t="s">
        <v>242</v>
      </c>
      <c r="BM168" s="218" t="s">
        <v>368</v>
      </c>
    </row>
    <row r="169" spans="1:65" s="2" customFormat="1" ht="16.5" customHeight="1">
      <c r="A169" s="31"/>
      <c r="B169" s="32"/>
      <c r="C169" s="206" t="s">
        <v>369</v>
      </c>
      <c r="D169" s="206" t="s">
        <v>136</v>
      </c>
      <c r="E169" s="207" t="s">
        <v>370</v>
      </c>
      <c r="F169" s="208" t="s">
        <v>371</v>
      </c>
      <c r="G169" s="209" t="s">
        <v>364</v>
      </c>
      <c r="H169" s="236"/>
      <c r="I169" s="211"/>
      <c r="J169" s="212">
        <f t="shared" si="0"/>
        <v>0</v>
      </c>
      <c r="K169" s="213"/>
      <c r="L169" s="36"/>
      <c r="M169" s="214" t="s">
        <v>1</v>
      </c>
      <c r="N169" s="215" t="s">
        <v>41</v>
      </c>
      <c r="O169" s="68"/>
      <c r="P169" s="216">
        <f t="shared" si="1"/>
        <v>0</v>
      </c>
      <c r="Q169" s="216">
        <v>0</v>
      </c>
      <c r="R169" s="216">
        <f t="shared" si="2"/>
        <v>0</v>
      </c>
      <c r="S169" s="216">
        <v>0</v>
      </c>
      <c r="T169" s="217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18" t="s">
        <v>242</v>
      </c>
      <c r="AT169" s="218" t="s">
        <v>136</v>
      </c>
      <c r="AU169" s="218" t="s">
        <v>88</v>
      </c>
      <c r="AY169" s="14" t="s">
        <v>133</v>
      </c>
      <c r="BE169" s="219">
        <f t="shared" si="4"/>
        <v>0</v>
      </c>
      <c r="BF169" s="219">
        <f t="shared" si="5"/>
        <v>0</v>
      </c>
      <c r="BG169" s="219">
        <f t="shared" si="6"/>
        <v>0</v>
      </c>
      <c r="BH169" s="219">
        <f t="shared" si="7"/>
        <v>0</v>
      </c>
      <c r="BI169" s="219">
        <f t="shared" si="8"/>
        <v>0</v>
      </c>
      <c r="BJ169" s="14" t="s">
        <v>88</v>
      </c>
      <c r="BK169" s="219">
        <f t="shared" si="9"/>
        <v>0</v>
      </c>
      <c r="BL169" s="14" t="s">
        <v>242</v>
      </c>
      <c r="BM169" s="218" t="s">
        <v>372</v>
      </c>
    </row>
    <row r="170" spans="1:65" s="2" customFormat="1" ht="16.5" customHeight="1">
      <c r="A170" s="31"/>
      <c r="B170" s="32"/>
      <c r="C170" s="206" t="s">
        <v>297</v>
      </c>
      <c r="D170" s="206" t="s">
        <v>136</v>
      </c>
      <c r="E170" s="207" t="s">
        <v>373</v>
      </c>
      <c r="F170" s="208" t="s">
        <v>374</v>
      </c>
      <c r="G170" s="209" t="s">
        <v>216</v>
      </c>
      <c r="H170" s="210">
        <v>1</v>
      </c>
      <c r="I170" s="211"/>
      <c r="J170" s="212">
        <f t="shared" si="0"/>
        <v>0</v>
      </c>
      <c r="K170" s="213"/>
      <c r="L170" s="36"/>
      <c r="M170" s="214" t="s">
        <v>1</v>
      </c>
      <c r="N170" s="215" t="s">
        <v>41</v>
      </c>
      <c r="O170" s="68"/>
      <c r="P170" s="216">
        <f t="shared" si="1"/>
        <v>0</v>
      </c>
      <c r="Q170" s="216">
        <v>0</v>
      </c>
      <c r="R170" s="216">
        <f t="shared" si="2"/>
        <v>0</v>
      </c>
      <c r="S170" s="216">
        <v>0</v>
      </c>
      <c r="T170" s="217">
        <f t="shared" si="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18" t="s">
        <v>242</v>
      </c>
      <c r="AT170" s="218" t="s">
        <v>136</v>
      </c>
      <c r="AU170" s="218" t="s">
        <v>88</v>
      </c>
      <c r="AY170" s="14" t="s">
        <v>133</v>
      </c>
      <c r="BE170" s="219">
        <f t="shared" si="4"/>
        <v>0</v>
      </c>
      <c r="BF170" s="219">
        <f t="shared" si="5"/>
        <v>0</v>
      </c>
      <c r="BG170" s="219">
        <f t="shared" si="6"/>
        <v>0</v>
      </c>
      <c r="BH170" s="219">
        <f t="shared" si="7"/>
        <v>0</v>
      </c>
      <c r="BI170" s="219">
        <f t="shared" si="8"/>
        <v>0</v>
      </c>
      <c r="BJ170" s="14" t="s">
        <v>88</v>
      </c>
      <c r="BK170" s="219">
        <f t="shared" si="9"/>
        <v>0</v>
      </c>
      <c r="BL170" s="14" t="s">
        <v>242</v>
      </c>
      <c r="BM170" s="218" t="s">
        <v>375</v>
      </c>
    </row>
    <row r="171" spans="1:65" s="2" customFormat="1" ht="16.5" customHeight="1">
      <c r="A171" s="31"/>
      <c r="B171" s="32"/>
      <c r="C171" s="206" t="s">
        <v>376</v>
      </c>
      <c r="D171" s="206" t="s">
        <v>136</v>
      </c>
      <c r="E171" s="207" t="s">
        <v>377</v>
      </c>
      <c r="F171" s="208" t="s">
        <v>378</v>
      </c>
      <c r="G171" s="209" t="s">
        <v>216</v>
      </c>
      <c r="H171" s="210">
        <v>1</v>
      </c>
      <c r="I171" s="211"/>
      <c r="J171" s="212">
        <f t="shared" si="0"/>
        <v>0</v>
      </c>
      <c r="K171" s="213"/>
      <c r="L171" s="36"/>
      <c r="M171" s="214" t="s">
        <v>1</v>
      </c>
      <c r="N171" s="215" t="s">
        <v>41</v>
      </c>
      <c r="O171" s="68"/>
      <c r="P171" s="216">
        <f t="shared" si="1"/>
        <v>0</v>
      </c>
      <c r="Q171" s="216">
        <v>0</v>
      </c>
      <c r="R171" s="216">
        <f t="shared" si="2"/>
        <v>0</v>
      </c>
      <c r="S171" s="216">
        <v>0</v>
      </c>
      <c r="T171" s="217">
        <f t="shared" si="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18" t="s">
        <v>242</v>
      </c>
      <c r="AT171" s="218" t="s">
        <v>136</v>
      </c>
      <c r="AU171" s="218" t="s">
        <v>88</v>
      </c>
      <c r="AY171" s="14" t="s">
        <v>133</v>
      </c>
      <c r="BE171" s="219">
        <f t="shared" si="4"/>
        <v>0</v>
      </c>
      <c r="BF171" s="219">
        <f t="shared" si="5"/>
        <v>0</v>
      </c>
      <c r="BG171" s="219">
        <f t="shared" si="6"/>
        <v>0</v>
      </c>
      <c r="BH171" s="219">
        <f t="shared" si="7"/>
        <v>0</v>
      </c>
      <c r="BI171" s="219">
        <f t="shared" si="8"/>
        <v>0</v>
      </c>
      <c r="BJ171" s="14" t="s">
        <v>88</v>
      </c>
      <c r="BK171" s="219">
        <f t="shared" si="9"/>
        <v>0</v>
      </c>
      <c r="BL171" s="14" t="s">
        <v>242</v>
      </c>
      <c r="BM171" s="218" t="s">
        <v>379</v>
      </c>
    </row>
    <row r="172" spans="1:65" s="12" customFormat="1" ht="22.9" customHeight="1">
      <c r="B172" s="190"/>
      <c r="C172" s="191"/>
      <c r="D172" s="192" t="s">
        <v>74</v>
      </c>
      <c r="E172" s="204" t="s">
        <v>380</v>
      </c>
      <c r="F172" s="204" t="s">
        <v>381</v>
      </c>
      <c r="G172" s="191"/>
      <c r="H172" s="191"/>
      <c r="I172" s="194"/>
      <c r="J172" s="205">
        <f>BK172</f>
        <v>0</v>
      </c>
      <c r="K172" s="191"/>
      <c r="L172" s="196"/>
      <c r="M172" s="197"/>
      <c r="N172" s="198"/>
      <c r="O172" s="198"/>
      <c r="P172" s="199">
        <f>SUM(P173:P184)</f>
        <v>0</v>
      </c>
      <c r="Q172" s="198"/>
      <c r="R172" s="199">
        <f>SUM(R173:R184)</f>
        <v>0</v>
      </c>
      <c r="S172" s="198"/>
      <c r="T172" s="200">
        <f>SUM(T173:T184)</f>
        <v>0</v>
      </c>
      <c r="AR172" s="201" t="s">
        <v>82</v>
      </c>
      <c r="AT172" s="202" t="s">
        <v>74</v>
      </c>
      <c r="AU172" s="202" t="s">
        <v>82</v>
      </c>
      <c r="AY172" s="201" t="s">
        <v>133</v>
      </c>
      <c r="BK172" s="203">
        <f>SUM(BK173:BK184)</f>
        <v>0</v>
      </c>
    </row>
    <row r="173" spans="1:65" s="2" customFormat="1" ht="16.5" customHeight="1">
      <c r="A173" s="31"/>
      <c r="B173" s="32"/>
      <c r="C173" s="206" t="s">
        <v>301</v>
      </c>
      <c r="D173" s="206" t="s">
        <v>136</v>
      </c>
      <c r="E173" s="207" t="s">
        <v>382</v>
      </c>
      <c r="F173" s="208" t="s">
        <v>383</v>
      </c>
      <c r="G173" s="209" t="s">
        <v>216</v>
      </c>
      <c r="H173" s="210">
        <v>1</v>
      </c>
      <c r="I173" s="211"/>
      <c r="J173" s="212">
        <f t="shared" ref="J173:J184" si="10">ROUND(I173*H173,2)</f>
        <v>0</v>
      </c>
      <c r="K173" s="213"/>
      <c r="L173" s="36"/>
      <c r="M173" s="214" t="s">
        <v>1</v>
      </c>
      <c r="N173" s="215" t="s">
        <v>41</v>
      </c>
      <c r="O173" s="68"/>
      <c r="P173" s="216">
        <f t="shared" ref="P173:P184" si="11">O173*H173</f>
        <v>0</v>
      </c>
      <c r="Q173" s="216">
        <v>0</v>
      </c>
      <c r="R173" s="216">
        <f t="shared" ref="R173:R184" si="12">Q173*H173</f>
        <v>0</v>
      </c>
      <c r="S173" s="216">
        <v>0</v>
      </c>
      <c r="T173" s="217">
        <f t="shared" ref="T173:T184" si="13"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18" t="s">
        <v>140</v>
      </c>
      <c r="AT173" s="218" t="s">
        <v>136</v>
      </c>
      <c r="AU173" s="218" t="s">
        <v>88</v>
      </c>
      <c r="AY173" s="14" t="s">
        <v>133</v>
      </c>
      <c r="BE173" s="219">
        <f t="shared" ref="BE173:BE184" si="14">IF(N173="základná",J173,0)</f>
        <v>0</v>
      </c>
      <c r="BF173" s="219">
        <f t="shared" ref="BF173:BF184" si="15">IF(N173="znížená",J173,0)</f>
        <v>0</v>
      </c>
      <c r="BG173" s="219">
        <f t="shared" ref="BG173:BG184" si="16">IF(N173="zákl. prenesená",J173,0)</f>
        <v>0</v>
      </c>
      <c r="BH173" s="219">
        <f t="shared" ref="BH173:BH184" si="17">IF(N173="zníž. prenesená",J173,0)</f>
        <v>0</v>
      </c>
      <c r="BI173" s="219">
        <f t="shared" ref="BI173:BI184" si="18">IF(N173="nulová",J173,0)</f>
        <v>0</v>
      </c>
      <c r="BJ173" s="14" t="s">
        <v>88</v>
      </c>
      <c r="BK173" s="219">
        <f t="shared" ref="BK173:BK184" si="19">ROUND(I173*H173,2)</f>
        <v>0</v>
      </c>
      <c r="BL173" s="14" t="s">
        <v>140</v>
      </c>
      <c r="BM173" s="218" t="s">
        <v>384</v>
      </c>
    </row>
    <row r="174" spans="1:65" s="2" customFormat="1" ht="21.75" customHeight="1">
      <c r="A174" s="31"/>
      <c r="B174" s="32"/>
      <c r="C174" s="225" t="s">
        <v>385</v>
      </c>
      <c r="D174" s="225" t="s">
        <v>235</v>
      </c>
      <c r="E174" s="226" t="s">
        <v>386</v>
      </c>
      <c r="F174" s="227" t="s">
        <v>387</v>
      </c>
      <c r="G174" s="228" t="s">
        <v>216</v>
      </c>
      <c r="H174" s="229">
        <v>1</v>
      </c>
      <c r="I174" s="230"/>
      <c r="J174" s="231">
        <f t="shared" si="10"/>
        <v>0</v>
      </c>
      <c r="K174" s="232"/>
      <c r="L174" s="233"/>
      <c r="M174" s="234" t="s">
        <v>1</v>
      </c>
      <c r="N174" s="235" t="s">
        <v>41</v>
      </c>
      <c r="O174" s="68"/>
      <c r="P174" s="216">
        <f t="shared" si="11"/>
        <v>0</v>
      </c>
      <c r="Q174" s="216">
        <v>0</v>
      </c>
      <c r="R174" s="216">
        <f t="shared" si="12"/>
        <v>0</v>
      </c>
      <c r="S174" s="216">
        <v>0</v>
      </c>
      <c r="T174" s="217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18" t="s">
        <v>163</v>
      </c>
      <c r="AT174" s="218" t="s">
        <v>235</v>
      </c>
      <c r="AU174" s="218" t="s">
        <v>88</v>
      </c>
      <c r="AY174" s="14" t="s">
        <v>133</v>
      </c>
      <c r="BE174" s="219">
        <f t="shared" si="14"/>
        <v>0</v>
      </c>
      <c r="BF174" s="219">
        <f t="shared" si="15"/>
        <v>0</v>
      </c>
      <c r="BG174" s="219">
        <f t="shared" si="16"/>
        <v>0</v>
      </c>
      <c r="BH174" s="219">
        <f t="shared" si="17"/>
        <v>0</v>
      </c>
      <c r="BI174" s="219">
        <f t="shared" si="18"/>
        <v>0</v>
      </c>
      <c r="BJ174" s="14" t="s">
        <v>88</v>
      </c>
      <c r="BK174" s="219">
        <f t="shared" si="19"/>
        <v>0</v>
      </c>
      <c r="BL174" s="14" t="s">
        <v>140</v>
      </c>
      <c r="BM174" s="218" t="s">
        <v>388</v>
      </c>
    </row>
    <row r="175" spans="1:65" s="2" customFormat="1" ht="16.5" customHeight="1">
      <c r="A175" s="31"/>
      <c r="B175" s="32"/>
      <c r="C175" s="225" t="s">
        <v>304</v>
      </c>
      <c r="D175" s="225" t="s">
        <v>235</v>
      </c>
      <c r="E175" s="226" t="s">
        <v>88</v>
      </c>
      <c r="F175" s="227" t="s">
        <v>389</v>
      </c>
      <c r="G175" s="228" t="s">
        <v>216</v>
      </c>
      <c r="H175" s="229">
        <v>1</v>
      </c>
      <c r="I175" s="230"/>
      <c r="J175" s="231">
        <f t="shared" si="10"/>
        <v>0</v>
      </c>
      <c r="K175" s="232"/>
      <c r="L175" s="233"/>
      <c r="M175" s="234" t="s">
        <v>1</v>
      </c>
      <c r="N175" s="235" t="s">
        <v>41</v>
      </c>
      <c r="O175" s="68"/>
      <c r="P175" s="216">
        <f t="shared" si="11"/>
        <v>0</v>
      </c>
      <c r="Q175" s="216">
        <v>0</v>
      </c>
      <c r="R175" s="216">
        <f t="shared" si="12"/>
        <v>0</v>
      </c>
      <c r="S175" s="216">
        <v>0</v>
      </c>
      <c r="T175" s="217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18" t="s">
        <v>163</v>
      </c>
      <c r="AT175" s="218" t="s">
        <v>235</v>
      </c>
      <c r="AU175" s="218" t="s">
        <v>88</v>
      </c>
      <c r="AY175" s="14" t="s">
        <v>133</v>
      </c>
      <c r="BE175" s="219">
        <f t="shared" si="14"/>
        <v>0</v>
      </c>
      <c r="BF175" s="219">
        <f t="shared" si="15"/>
        <v>0</v>
      </c>
      <c r="BG175" s="219">
        <f t="shared" si="16"/>
        <v>0</v>
      </c>
      <c r="BH175" s="219">
        <f t="shared" si="17"/>
        <v>0</v>
      </c>
      <c r="BI175" s="219">
        <f t="shared" si="18"/>
        <v>0</v>
      </c>
      <c r="BJ175" s="14" t="s">
        <v>88</v>
      </c>
      <c r="BK175" s="219">
        <f t="shared" si="19"/>
        <v>0</v>
      </c>
      <c r="BL175" s="14" t="s">
        <v>140</v>
      </c>
      <c r="BM175" s="218" t="s">
        <v>390</v>
      </c>
    </row>
    <row r="176" spans="1:65" s="2" customFormat="1" ht="16.5" customHeight="1">
      <c r="A176" s="31"/>
      <c r="B176" s="32"/>
      <c r="C176" s="225" t="s">
        <v>391</v>
      </c>
      <c r="D176" s="225" t="s">
        <v>235</v>
      </c>
      <c r="E176" s="226" t="s">
        <v>392</v>
      </c>
      <c r="F176" s="227" t="s">
        <v>393</v>
      </c>
      <c r="G176" s="228" t="s">
        <v>216</v>
      </c>
      <c r="H176" s="229">
        <v>1</v>
      </c>
      <c r="I176" s="230"/>
      <c r="J176" s="231">
        <f t="shared" si="10"/>
        <v>0</v>
      </c>
      <c r="K176" s="232"/>
      <c r="L176" s="233"/>
      <c r="M176" s="234" t="s">
        <v>1</v>
      </c>
      <c r="N176" s="235" t="s">
        <v>41</v>
      </c>
      <c r="O176" s="68"/>
      <c r="P176" s="216">
        <f t="shared" si="11"/>
        <v>0</v>
      </c>
      <c r="Q176" s="216">
        <v>0</v>
      </c>
      <c r="R176" s="216">
        <f t="shared" si="12"/>
        <v>0</v>
      </c>
      <c r="S176" s="216">
        <v>0</v>
      </c>
      <c r="T176" s="217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18" t="s">
        <v>163</v>
      </c>
      <c r="AT176" s="218" t="s">
        <v>235</v>
      </c>
      <c r="AU176" s="218" t="s">
        <v>88</v>
      </c>
      <c r="AY176" s="14" t="s">
        <v>133</v>
      </c>
      <c r="BE176" s="219">
        <f t="shared" si="14"/>
        <v>0</v>
      </c>
      <c r="BF176" s="219">
        <f t="shared" si="15"/>
        <v>0</v>
      </c>
      <c r="BG176" s="219">
        <f t="shared" si="16"/>
        <v>0</v>
      </c>
      <c r="BH176" s="219">
        <f t="shared" si="17"/>
        <v>0</v>
      </c>
      <c r="BI176" s="219">
        <f t="shared" si="18"/>
        <v>0</v>
      </c>
      <c r="BJ176" s="14" t="s">
        <v>88</v>
      </c>
      <c r="BK176" s="219">
        <f t="shared" si="19"/>
        <v>0</v>
      </c>
      <c r="BL176" s="14" t="s">
        <v>140</v>
      </c>
      <c r="BM176" s="218" t="s">
        <v>394</v>
      </c>
    </row>
    <row r="177" spans="1:65" s="2" customFormat="1" ht="16.5" customHeight="1">
      <c r="A177" s="31"/>
      <c r="B177" s="32"/>
      <c r="C177" s="225" t="s">
        <v>308</v>
      </c>
      <c r="D177" s="225" t="s">
        <v>235</v>
      </c>
      <c r="E177" s="226" t="s">
        <v>395</v>
      </c>
      <c r="F177" s="227" t="s">
        <v>396</v>
      </c>
      <c r="G177" s="228" t="s">
        <v>216</v>
      </c>
      <c r="H177" s="229">
        <v>1</v>
      </c>
      <c r="I177" s="230"/>
      <c r="J177" s="231">
        <f t="shared" si="10"/>
        <v>0</v>
      </c>
      <c r="K177" s="232"/>
      <c r="L177" s="233"/>
      <c r="M177" s="234" t="s">
        <v>1</v>
      </c>
      <c r="N177" s="235" t="s">
        <v>41</v>
      </c>
      <c r="O177" s="68"/>
      <c r="P177" s="216">
        <f t="shared" si="11"/>
        <v>0</v>
      </c>
      <c r="Q177" s="216">
        <v>0</v>
      </c>
      <c r="R177" s="216">
        <f t="shared" si="12"/>
        <v>0</v>
      </c>
      <c r="S177" s="216">
        <v>0</v>
      </c>
      <c r="T177" s="217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18" t="s">
        <v>163</v>
      </c>
      <c r="AT177" s="218" t="s">
        <v>235</v>
      </c>
      <c r="AU177" s="218" t="s">
        <v>88</v>
      </c>
      <c r="AY177" s="14" t="s">
        <v>133</v>
      </c>
      <c r="BE177" s="219">
        <f t="shared" si="14"/>
        <v>0</v>
      </c>
      <c r="BF177" s="219">
        <f t="shared" si="15"/>
        <v>0</v>
      </c>
      <c r="BG177" s="219">
        <f t="shared" si="16"/>
        <v>0</v>
      </c>
      <c r="BH177" s="219">
        <f t="shared" si="17"/>
        <v>0</v>
      </c>
      <c r="BI177" s="219">
        <f t="shared" si="18"/>
        <v>0</v>
      </c>
      <c r="BJ177" s="14" t="s">
        <v>88</v>
      </c>
      <c r="BK177" s="219">
        <f t="shared" si="19"/>
        <v>0</v>
      </c>
      <c r="BL177" s="14" t="s">
        <v>140</v>
      </c>
      <c r="BM177" s="218" t="s">
        <v>397</v>
      </c>
    </row>
    <row r="178" spans="1:65" s="2" customFormat="1" ht="16.5" customHeight="1">
      <c r="A178" s="31"/>
      <c r="B178" s="32"/>
      <c r="C178" s="225" t="s">
        <v>398</v>
      </c>
      <c r="D178" s="225" t="s">
        <v>235</v>
      </c>
      <c r="E178" s="226" t="s">
        <v>399</v>
      </c>
      <c r="F178" s="227" t="s">
        <v>400</v>
      </c>
      <c r="G178" s="228" t="s">
        <v>216</v>
      </c>
      <c r="H178" s="229">
        <v>2</v>
      </c>
      <c r="I178" s="230"/>
      <c r="J178" s="231">
        <f t="shared" si="10"/>
        <v>0</v>
      </c>
      <c r="K178" s="232"/>
      <c r="L178" s="233"/>
      <c r="M178" s="234" t="s">
        <v>1</v>
      </c>
      <c r="N178" s="235" t="s">
        <v>41</v>
      </c>
      <c r="O178" s="68"/>
      <c r="P178" s="216">
        <f t="shared" si="11"/>
        <v>0</v>
      </c>
      <c r="Q178" s="216">
        <v>0</v>
      </c>
      <c r="R178" s="216">
        <f t="shared" si="12"/>
        <v>0</v>
      </c>
      <c r="S178" s="216">
        <v>0</v>
      </c>
      <c r="T178" s="217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18" t="s">
        <v>163</v>
      </c>
      <c r="AT178" s="218" t="s">
        <v>235</v>
      </c>
      <c r="AU178" s="218" t="s">
        <v>88</v>
      </c>
      <c r="AY178" s="14" t="s">
        <v>133</v>
      </c>
      <c r="BE178" s="219">
        <f t="shared" si="14"/>
        <v>0</v>
      </c>
      <c r="BF178" s="219">
        <f t="shared" si="15"/>
        <v>0</v>
      </c>
      <c r="BG178" s="219">
        <f t="shared" si="16"/>
        <v>0</v>
      </c>
      <c r="BH178" s="219">
        <f t="shared" si="17"/>
        <v>0</v>
      </c>
      <c r="BI178" s="219">
        <f t="shared" si="18"/>
        <v>0</v>
      </c>
      <c r="BJ178" s="14" t="s">
        <v>88</v>
      </c>
      <c r="BK178" s="219">
        <f t="shared" si="19"/>
        <v>0</v>
      </c>
      <c r="BL178" s="14" t="s">
        <v>140</v>
      </c>
      <c r="BM178" s="218" t="s">
        <v>401</v>
      </c>
    </row>
    <row r="179" spans="1:65" s="2" customFormat="1" ht="16.5" customHeight="1">
      <c r="A179" s="31"/>
      <c r="B179" s="32"/>
      <c r="C179" s="225" t="s">
        <v>311</v>
      </c>
      <c r="D179" s="225" t="s">
        <v>235</v>
      </c>
      <c r="E179" s="226" t="s">
        <v>402</v>
      </c>
      <c r="F179" s="227" t="s">
        <v>403</v>
      </c>
      <c r="G179" s="228" t="s">
        <v>216</v>
      </c>
      <c r="H179" s="229">
        <v>7</v>
      </c>
      <c r="I179" s="230"/>
      <c r="J179" s="231">
        <f t="shared" si="10"/>
        <v>0</v>
      </c>
      <c r="K179" s="232"/>
      <c r="L179" s="233"/>
      <c r="M179" s="234" t="s">
        <v>1</v>
      </c>
      <c r="N179" s="235" t="s">
        <v>41</v>
      </c>
      <c r="O179" s="68"/>
      <c r="P179" s="216">
        <f t="shared" si="11"/>
        <v>0</v>
      </c>
      <c r="Q179" s="216">
        <v>0</v>
      </c>
      <c r="R179" s="216">
        <f t="shared" si="12"/>
        <v>0</v>
      </c>
      <c r="S179" s="216">
        <v>0</v>
      </c>
      <c r="T179" s="217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18" t="s">
        <v>163</v>
      </c>
      <c r="AT179" s="218" t="s">
        <v>235</v>
      </c>
      <c r="AU179" s="218" t="s">
        <v>88</v>
      </c>
      <c r="AY179" s="14" t="s">
        <v>133</v>
      </c>
      <c r="BE179" s="219">
        <f t="shared" si="14"/>
        <v>0</v>
      </c>
      <c r="BF179" s="219">
        <f t="shared" si="15"/>
        <v>0</v>
      </c>
      <c r="BG179" s="219">
        <f t="shared" si="16"/>
        <v>0</v>
      </c>
      <c r="BH179" s="219">
        <f t="shared" si="17"/>
        <v>0</v>
      </c>
      <c r="BI179" s="219">
        <f t="shared" si="18"/>
        <v>0</v>
      </c>
      <c r="BJ179" s="14" t="s">
        <v>88</v>
      </c>
      <c r="BK179" s="219">
        <f t="shared" si="19"/>
        <v>0</v>
      </c>
      <c r="BL179" s="14" t="s">
        <v>140</v>
      </c>
      <c r="BM179" s="218" t="s">
        <v>404</v>
      </c>
    </row>
    <row r="180" spans="1:65" s="2" customFormat="1" ht="16.5" customHeight="1">
      <c r="A180" s="31"/>
      <c r="B180" s="32"/>
      <c r="C180" s="225" t="s">
        <v>405</v>
      </c>
      <c r="D180" s="225" t="s">
        <v>235</v>
      </c>
      <c r="E180" s="226" t="s">
        <v>406</v>
      </c>
      <c r="F180" s="227" t="s">
        <v>407</v>
      </c>
      <c r="G180" s="228" t="s">
        <v>216</v>
      </c>
      <c r="H180" s="229">
        <v>3</v>
      </c>
      <c r="I180" s="230"/>
      <c r="J180" s="231">
        <f t="shared" si="10"/>
        <v>0</v>
      </c>
      <c r="K180" s="232"/>
      <c r="L180" s="233"/>
      <c r="M180" s="234" t="s">
        <v>1</v>
      </c>
      <c r="N180" s="235" t="s">
        <v>41</v>
      </c>
      <c r="O180" s="68"/>
      <c r="P180" s="216">
        <f t="shared" si="11"/>
        <v>0</v>
      </c>
      <c r="Q180" s="216">
        <v>0</v>
      </c>
      <c r="R180" s="216">
        <f t="shared" si="12"/>
        <v>0</v>
      </c>
      <c r="S180" s="216">
        <v>0</v>
      </c>
      <c r="T180" s="217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18" t="s">
        <v>163</v>
      </c>
      <c r="AT180" s="218" t="s">
        <v>235</v>
      </c>
      <c r="AU180" s="218" t="s">
        <v>88</v>
      </c>
      <c r="AY180" s="14" t="s">
        <v>133</v>
      </c>
      <c r="BE180" s="219">
        <f t="shared" si="14"/>
        <v>0</v>
      </c>
      <c r="BF180" s="219">
        <f t="shared" si="15"/>
        <v>0</v>
      </c>
      <c r="BG180" s="219">
        <f t="shared" si="16"/>
        <v>0</v>
      </c>
      <c r="BH180" s="219">
        <f t="shared" si="17"/>
        <v>0</v>
      </c>
      <c r="BI180" s="219">
        <f t="shared" si="18"/>
        <v>0</v>
      </c>
      <c r="BJ180" s="14" t="s">
        <v>88</v>
      </c>
      <c r="BK180" s="219">
        <f t="shared" si="19"/>
        <v>0</v>
      </c>
      <c r="BL180" s="14" t="s">
        <v>140</v>
      </c>
      <c r="BM180" s="218" t="s">
        <v>408</v>
      </c>
    </row>
    <row r="181" spans="1:65" s="2" customFormat="1" ht="16.5" customHeight="1">
      <c r="A181" s="31"/>
      <c r="B181" s="32"/>
      <c r="C181" s="206" t="s">
        <v>315</v>
      </c>
      <c r="D181" s="206" t="s">
        <v>136</v>
      </c>
      <c r="E181" s="207" t="s">
        <v>409</v>
      </c>
      <c r="F181" s="208" t="s">
        <v>410</v>
      </c>
      <c r="G181" s="209" t="s">
        <v>364</v>
      </c>
      <c r="H181" s="236"/>
      <c r="I181" s="211"/>
      <c r="J181" s="212">
        <f t="shared" si="10"/>
        <v>0</v>
      </c>
      <c r="K181" s="213"/>
      <c r="L181" s="36"/>
      <c r="M181" s="214" t="s">
        <v>1</v>
      </c>
      <c r="N181" s="215" t="s">
        <v>41</v>
      </c>
      <c r="O181" s="68"/>
      <c r="P181" s="216">
        <f t="shared" si="11"/>
        <v>0</v>
      </c>
      <c r="Q181" s="216">
        <v>0</v>
      </c>
      <c r="R181" s="216">
        <f t="shared" si="12"/>
        <v>0</v>
      </c>
      <c r="S181" s="216">
        <v>0</v>
      </c>
      <c r="T181" s="217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18" t="s">
        <v>140</v>
      </c>
      <c r="AT181" s="218" t="s">
        <v>136</v>
      </c>
      <c r="AU181" s="218" t="s">
        <v>88</v>
      </c>
      <c r="AY181" s="14" t="s">
        <v>133</v>
      </c>
      <c r="BE181" s="219">
        <f t="shared" si="14"/>
        <v>0</v>
      </c>
      <c r="BF181" s="219">
        <f t="shared" si="15"/>
        <v>0</v>
      </c>
      <c r="BG181" s="219">
        <f t="shared" si="16"/>
        <v>0</v>
      </c>
      <c r="BH181" s="219">
        <f t="shared" si="17"/>
        <v>0</v>
      </c>
      <c r="BI181" s="219">
        <f t="shared" si="18"/>
        <v>0</v>
      </c>
      <c r="BJ181" s="14" t="s">
        <v>88</v>
      </c>
      <c r="BK181" s="219">
        <f t="shared" si="19"/>
        <v>0</v>
      </c>
      <c r="BL181" s="14" t="s">
        <v>140</v>
      </c>
      <c r="BM181" s="218" t="s">
        <v>411</v>
      </c>
    </row>
    <row r="182" spans="1:65" s="2" customFormat="1" ht="16.5" customHeight="1">
      <c r="A182" s="31"/>
      <c r="B182" s="32"/>
      <c r="C182" s="206" t="s">
        <v>412</v>
      </c>
      <c r="D182" s="206" t="s">
        <v>136</v>
      </c>
      <c r="E182" s="207" t="s">
        <v>413</v>
      </c>
      <c r="F182" s="208" t="s">
        <v>414</v>
      </c>
      <c r="G182" s="209" t="s">
        <v>364</v>
      </c>
      <c r="H182" s="236"/>
      <c r="I182" s="211"/>
      <c r="J182" s="212">
        <f t="shared" si="10"/>
        <v>0</v>
      </c>
      <c r="K182" s="213"/>
      <c r="L182" s="36"/>
      <c r="M182" s="214" t="s">
        <v>1</v>
      </c>
      <c r="N182" s="215" t="s">
        <v>41</v>
      </c>
      <c r="O182" s="68"/>
      <c r="P182" s="216">
        <f t="shared" si="11"/>
        <v>0</v>
      </c>
      <c r="Q182" s="216">
        <v>0</v>
      </c>
      <c r="R182" s="216">
        <f t="shared" si="12"/>
        <v>0</v>
      </c>
      <c r="S182" s="216">
        <v>0</v>
      </c>
      <c r="T182" s="217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18" t="s">
        <v>140</v>
      </c>
      <c r="AT182" s="218" t="s">
        <v>136</v>
      </c>
      <c r="AU182" s="218" t="s">
        <v>88</v>
      </c>
      <c r="AY182" s="14" t="s">
        <v>133</v>
      </c>
      <c r="BE182" s="219">
        <f t="shared" si="14"/>
        <v>0</v>
      </c>
      <c r="BF182" s="219">
        <f t="shared" si="15"/>
        <v>0</v>
      </c>
      <c r="BG182" s="219">
        <f t="shared" si="16"/>
        <v>0</v>
      </c>
      <c r="BH182" s="219">
        <f t="shared" si="17"/>
        <v>0</v>
      </c>
      <c r="BI182" s="219">
        <f t="shared" si="18"/>
        <v>0</v>
      </c>
      <c r="BJ182" s="14" t="s">
        <v>88</v>
      </c>
      <c r="BK182" s="219">
        <f t="shared" si="19"/>
        <v>0</v>
      </c>
      <c r="BL182" s="14" t="s">
        <v>140</v>
      </c>
      <c r="BM182" s="218" t="s">
        <v>415</v>
      </c>
    </row>
    <row r="183" spans="1:65" s="2" customFormat="1" ht="16.5" customHeight="1">
      <c r="A183" s="31"/>
      <c r="B183" s="32"/>
      <c r="C183" s="206" t="s">
        <v>318</v>
      </c>
      <c r="D183" s="206" t="s">
        <v>136</v>
      </c>
      <c r="E183" s="207" t="s">
        <v>370</v>
      </c>
      <c r="F183" s="208" t="s">
        <v>371</v>
      </c>
      <c r="G183" s="209" t="s">
        <v>364</v>
      </c>
      <c r="H183" s="236"/>
      <c r="I183" s="211"/>
      <c r="J183" s="212">
        <f t="shared" si="10"/>
        <v>0</v>
      </c>
      <c r="K183" s="213"/>
      <c r="L183" s="36"/>
      <c r="M183" s="214" t="s">
        <v>1</v>
      </c>
      <c r="N183" s="215" t="s">
        <v>41</v>
      </c>
      <c r="O183" s="68"/>
      <c r="P183" s="216">
        <f t="shared" si="11"/>
        <v>0</v>
      </c>
      <c r="Q183" s="216">
        <v>0</v>
      </c>
      <c r="R183" s="216">
        <f t="shared" si="12"/>
        <v>0</v>
      </c>
      <c r="S183" s="216">
        <v>0</v>
      </c>
      <c r="T183" s="217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18" t="s">
        <v>140</v>
      </c>
      <c r="AT183" s="218" t="s">
        <v>136</v>
      </c>
      <c r="AU183" s="218" t="s">
        <v>88</v>
      </c>
      <c r="AY183" s="14" t="s">
        <v>133</v>
      </c>
      <c r="BE183" s="219">
        <f t="shared" si="14"/>
        <v>0</v>
      </c>
      <c r="BF183" s="219">
        <f t="shared" si="15"/>
        <v>0</v>
      </c>
      <c r="BG183" s="219">
        <f t="shared" si="16"/>
        <v>0</v>
      </c>
      <c r="BH183" s="219">
        <f t="shared" si="17"/>
        <v>0</v>
      </c>
      <c r="BI183" s="219">
        <f t="shared" si="18"/>
        <v>0</v>
      </c>
      <c r="BJ183" s="14" t="s">
        <v>88</v>
      </c>
      <c r="BK183" s="219">
        <f t="shared" si="19"/>
        <v>0</v>
      </c>
      <c r="BL183" s="14" t="s">
        <v>140</v>
      </c>
      <c r="BM183" s="218" t="s">
        <v>416</v>
      </c>
    </row>
    <row r="184" spans="1:65" s="2" customFormat="1" ht="16.5" customHeight="1">
      <c r="A184" s="31"/>
      <c r="B184" s="32"/>
      <c r="C184" s="206" t="s">
        <v>417</v>
      </c>
      <c r="D184" s="206" t="s">
        <v>136</v>
      </c>
      <c r="E184" s="207" t="s">
        <v>418</v>
      </c>
      <c r="F184" s="208" t="s">
        <v>419</v>
      </c>
      <c r="G184" s="209" t="s">
        <v>364</v>
      </c>
      <c r="H184" s="236"/>
      <c r="I184" s="211"/>
      <c r="J184" s="212">
        <f t="shared" si="10"/>
        <v>0</v>
      </c>
      <c r="K184" s="213"/>
      <c r="L184" s="36"/>
      <c r="M184" s="214" t="s">
        <v>1</v>
      </c>
      <c r="N184" s="215" t="s">
        <v>41</v>
      </c>
      <c r="O184" s="68"/>
      <c r="P184" s="216">
        <f t="shared" si="11"/>
        <v>0</v>
      </c>
      <c r="Q184" s="216">
        <v>0</v>
      </c>
      <c r="R184" s="216">
        <f t="shared" si="12"/>
        <v>0</v>
      </c>
      <c r="S184" s="216">
        <v>0</v>
      </c>
      <c r="T184" s="217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18" t="s">
        <v>140</v>
      </c>
      <c r="AT184" s="218" t="s">
        <v>136</v>
      </c>
      <c r="AU184" s="218" t="s">
        <v>88</v>
      </c>
      <c r="AY184" s="14" t="s">
        <v>133</v>
      </c>
      <c r="BE184" s="219">
        <f t="shared" si="14"/>
        <v>0</v>
      </c>
      <c r="BF184" s="219">
        <f t="shared" si="15"/>
        <v>0</v>
      </c>
      <c r="BG184" s="219">
        <f t="shared" si="16"/>
        <v>0</v>
      </c>
      <c r="BH184" s="219">
        <f t="shared" si="17"/>
        <v>0</v>
      </c>
      <c r="BI184" s="219">
        <f t="shared" si="18"/>
        <v>0</v>
      </c>
      <c r="BJ184" s="14" t="s">
        <v>88</v>
      </c>
      <c r="BK184" s="219">
        <f t="shared" si="19"/>
        <v>0</v>
      </c>
      <c r="BL184" s="14" t="s">
        <v>140</v>
      </c>
      <c r="BM184" s="218" t="s">
        <v>420</v>
      </c>
    </row>
    <row r="185" spans="1:65" s="12" customFormat="1" ht="25.9" customHeight="1">
      <c r="B185" s="190"/>
      <c r="C185" s="191"/>
      <c r="D185" s="192" t="s">
        <v>74</v>
      </c>
      <c r="E185" s="193" t="s">
        <v>421</v>
      </c>
      <c r="F185" s="193" t="s">
        <v>422</v>
      </c>
      <c r="G185" s="191"/>
      <c r="H185" s="191"/>
      <c r="I185" s="194"/>
      <c r="J185" s="195">
        <f>BK185</f>
        <v>0</v>
      </c>
      <c r="K185" s="191"/>
      <c r="L185" s="196"/>
      <c r="M185" s="197"/>
      <c r="N185" s="198"/>
      <c r="O185" s="198"/>
      <c r="P185" s="199">
        <f>SUM(P186:P188)</f>
        <v>0</v>
      </c>
      <c r="Q185" s="198"/>
      <c r="R185" s="199">
        <f>SUM(R186:R188)</f>
        <v>0</v>
      </c>
      <c r="S185" s="198"/>
      <c r="T185" s="200">
        <f>SUM(T186:T188)</f>
        <v>0</v>
      </c>
      <c r="AR185" s="201" t="s">
        <v>140</v>
      </c>
      <c r="AT185" s="202" t="s">
        <v>74</v>
      </c>
      <c r="AU185" s="202" t="s">
        <v>75</v>
      </c>
      <c r="AY185" s="201" t="s">
        <v>133</v>
      </c>
      <c r="BK185" s="203">
        <f>SUM(BK186:BK188)</f>
        <v>0</v>
      </c>
    </row>
    <row r="186" spans="1:65" s="2" customFormat="1" ht="33" customHeight="1">
      <c r="A186" s="31"/>
      <c r="B186" s="32"/>
      <c r="C186" s="206" t="s">
        <v>322</v>
      </c>
      <c r="D186" s="206" t="s">
        <v>136</v>
      </c>
      <c r="E186" s="207" t="s">
        <v>423</v>
      </c>
      <c r="F186" s="208" t="s">
        <v>424</v>
      </c>
      <c r="G186" s="209" t="s">
        <v>425</v>
      </c>
      <c r="H186" s="210">
        <v>16</v>
      </c>
      <c r="I186" s="211"/>
      <c r="J186" s="212">
        <f>ROUND(I186*H186,2)</f>
        <v>0</v>
      </c>
      <c r="K186" s="213"/>
      <c r="L186" s="36"/>
      <c r="M186" s="214" t="s">
        <v>1</v>
      </c>
      <c r="N186" s="215" t="s">
        <v>41</v>
      </c>
      <c r="O186" s="68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18" t="s">
        <v>426</v>
      </c>
      <c r="AT186" s="218" t="s">
        <v>136</v>
      </c>
      <c r="AU186" s="218" t="s">
        <v>82</v>
      </c>
      <c r="AY186" s="14" t="s">
        <v>133</v>
      </c>
      <c r="BE186" s="219">
        <f>IF(N186="základná",J186,0)</f>
        <v>0</v>
      </c>
      <c r="BF186" s="219">
        <f>IF(N186="znížená",J186,0)</f>
        <v>0</v>
      </c>
      <c r="BG186" s="219">
        <f>IF(N186="zákl. prenesená",J186,0)</f>
        <v>0</v>
      </c>
      <c r="BH186" s="219">
        <f>IF(N186="zníž. prenesená",J186,0)</f>
        <v>0</v>
      </c>
      <c r="BI186" s="219">
        <f>IF(N186="nulová",J186,0)</f>
        <v>0</v>
      </c>
      <c r="BJ186" s="14" t="s">
        <v>88</v>
      </c>
      <c r="BK186" s="219">
        <f>ROUND(I186*H186,2)</f>
        <v>0</v>
      </c>
      <c r="BL186" s="14" t="s">
        <v>426</v>
      </c>
      <c r="BM186" s="218" t="s">
        <v>427</v>
      </c>
    </row>
    <row r="187" spans="1:65" s="2" customFormat="1" ht="33" customHeight="1">
      <c r="A187" s="31"/>
      <c r="B187" s="32"/>
      <c r="C187" s="206" t="s">
        <v>428</v>
      </c>
      <c r="D187" s="206" t="s">
        <v>136</v>
      </c>
      <c r="E187" s="207" t="s">
        <v>429</v>
      </c>
      <c r="F187" s="208" t="s">
        <v>430</v>
      </c>
      <c r="G187" s="209" t="s">
        <v>425</v>
      </c>
      <c r="H187" s="210">
        <v>7</v>
      </c>
      <c r="I187" s="211"/>
      <c r="J187" s="212">
        <f>ROUND(I187*H187,2)</f>
        <v>0</v>
      </c>
      <c r="K187" s="213"/>
      <c r="L187" s="36"/>
      <c r="M187" s="214" t="s">
        <v>1</v>
      </c>
      <c r="N187" s="215" t="s">
        <v>41</v>
      </c>
      <c r="O187" s="68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18" t="s">
        <v>426</v>
      </c>
      <c r="AT187" s="218" t="s">
        <v>136</v>
      </c>
      <c r="AU187" s="218" t="s">
        <v>82</v>
      </c>
      <c r="AY187" s="14" t="s">
        <v>133</v>
      </c>
      <c r="BE187" s="219">
        <f>IF(N187="základná",J187,0)</f>
        <v>0</v>
      </c>
      <c r="BF187" s="219">
        <f>IF(N187="znížená",J187,0)</f>
        <v>0</v>
      </c>
      <c r="BG187" s="219">
        <f>IF(N187="zákl. prenesená",J187,0)</f>
        <v>0</v>
      </c>
      <c r="BH187" s="219">
        <f>IF(N187="zníž. prenesená",J187,0)</f>
        <v>0</v>
      </c>
      <c r="BI187" s="219">
        <f>IF(N187="nulová",J187,0)</f>
        <v>0</v>
      </c>
      <c r="BJ187" s="14" t="s">
        <v>88</v>
      </c>
      <c r="BK187" s="219">
        <f>ROUND(I187*H187,2)</f>
        <v>0</v>
      </c>
      <c r="BL187" s="14" t="s">
        <v>426</v>
      </c>
      <c r="BM187" s="218" t="s">
        <v>431</v>
      </c>
    </row>
    <row r="188" spans="1:65" s="2" customFormat="1" ht="21.75" customHeight="1">
      <c r="A188" s="31"/>
      <c r="B188" s="32"/>
      <c r="C188" s="206" t="s">
        <v>325</v>
      </c>
      <c r="D188" s="206" t="s">
        <v>136</v>
      </c>
      <c r="E188" s="207" t="s">
        <v>432</v>
      </c>
      <c r="F188" s="208" t="s">
        <v>433</v>
      </c>
      <c r="G188" s="209" t="s">
        <v>425</v>
      </c>
      <c r="H188" s="210">
        <v>10</v>
      </c>
      <c r="I188" s="211"/>
      <c r="J188" s="212">
        <f>ROUND(I188*H188,2)</f>
        <v>0</v>
      </c>
      <c r="K188" s="213"/>
      <c r="L188" s="36"/>
      <c r="M188" s="220" t="s">
        <v>1</v>
      </c>
      <c r="N188" s="221" t="s">
        <v>41</v>
      </c>
      <c r="O188" s="222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18" t="s">
        <v>426</v>
      </c>
      <c r="AT188" s="218" t="s">
        <v>136</v>
      </c>
      <c r="AU188" s="218" t="s">
        <v>82</v>
      </c>
      <c r="AY188" s="14" t="s">
        <v>133</v>
      </c>
      <c r="BE188" s="219">
        <f>IF(N188="základná",J188,0)</f>
        <v>0</v>
      </c>
      <c r="BF188" s="219">
        <f>IF(N188="znížená",J188,0)</f>
        <v>0</v>
      </c>
      <c r="BG188" s="219">
        <f>IF(N188="zákl. prenesená",J188,0)</f>
        <v>0</v>
      </c>
      <c r="BH188" s="219">
        <f>IF(N188="zníž. prenesená",J188,0)</f>
        <v>0</v>
      </c>
      <c r="BI188" s="219">
        <f>IF(N188="nulová",J188,0)</f>
        <v>0</v>
      </c>
      <c r="BJ188" s="14" t="s">
        <v>88</v>
      </c>
      <c r="BK188" s="219">
        <f>ROUND(I188*H188,2)</f>
        <v>0</v>
      </c>
      <c r="BL188" s="14" t="s">
        <v>426</v>
      </c>
      <c r="BM188" s="218" t="s">
        <v>434</v>
      </c>
    </row>
    <row r="189" spans="1:65" s="2" customFormat="1" ht="6.95" customHeight="1">
      <c r="A189" s="31"/>
      <c r="B189" s="51"/>
      <c r="C189" s="52"/>
      <c r="D189" s="52"/>
      <c r="E189" s="52"/>
      <c r="F189" s="52"/>
      <c r="G189" s="52"/>
      <c r="H189" s="52"/>
      <c r="I189" s="155"/>
      <c r="J189" s="52"/>
      <c r="K189" s="52"/>
      <c r="L189" s="36"/>
      <c r="M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</sheetData>
  <sheetProtection algorithmName="SHA-512" hashValue="DjsJzwIgcx+WpsbFiJwqU3o9puemYaxXkHFrFyJjomSENtj5shhRTWmwGfDL0r9cVhEAUfjWcNmhtiHcEF2wFg==" saltValue="IgaFoX5hEBXfhrpiv0bd2ojNSmDdc7jtNzTqnBjW/ymJwBKbOwTxWR6YI4dAMmw4Pzdbyswz+ZJ60syc77121w==" spinCount="100000" sheet="1" objects="1" scenarios="1" formatColumns="0" formatRows="0" autoFilter="0"/>
  <autoFilter ref="C123:K188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4" t="s">
        <v>95</v>
      </c>
    </row>
    <row r="3" spans="1:46" s="1" customFormat="1" ht="6.95" hidden="1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17"/>
      <c r="AT3" s="14" t="s">
        <v>75</v>
      </c>
    </row>
    <row r="4" spans="1:46" s="1" customFormat="1" ht="24.95" hidden="1" customHeight="1">
      <c r="B4" s="17"/>
      <c r="D4" s="116" t="s">
        <v>102</v>
      </c>
      <c r="I4" s="112"/>
      <c r="L4" s="17"/>
      <c r="M4" s="117" t="s">
        <v>9</v>
      </c>
      <c r="AT4" s="14" t="s">
        <v>4</v>
      </c>
    </row>
    <row r="5" spans="1:46" s="1" customFormat="1" ht="6.95" hidden="1" customHeight="1">
      <c r="B5" s="17"/>
      <c r="I5" s="112"/>
      <c r="L5" s="17"/>
    </row>
    <row r="6" spans="1:46" s="1" customFormat="1" ht="12" hidden="1" customHeight="1">
      <c r="B6" s="17"/>
      <c r="D6" s="118" t="s">
        <v>15</v>
      </c>
      <c r="I6" s="112"/>
      <c r="L6" s="17"/>
    </row>
    <row r="7" spans="1:46" s="1" customFormat="1" ht="16.5" hidden="1" customHeight="1">
      <c r="B7" s="17"/>
      <c r="E7" s="284" t="str">
        <f>'Rekapitulácia stavby'!K6</f>
        <v>Rekonštrukcia interiéru KD Stará Ľubovňa</v>
      </c>
      <c r="F7" s="285"/>
      <c r="G7" s="285"/>
      <c r="H7" s="285"/>
      <c r="I7" s="112"/>
      <c r="L7" s="17"/>
    </row>
    <row r="8" spans="1:46" s="1" customFormat="1" ht="12" hidden="1" customHeight="1">
      <c r="B8" s="17"/>
      <c r="D8" s="118" t="s">
        <v>103</v>
      </c>
      <c r="I8" s="112"/>
      <c r="L8" s="17"/>
    </row>
    <row r="9" spans="1:46" s="2" customFormat="1" ht="16.5" hidden="1" customHeight="1">
      <c r="A9" s="31"/>
      <c r="B9" s="36"/>
      <c r="C9" s="31"/>
      <c r="D9" s="31"/>
      <c r="E9" s="284" t="s">
        <v>104</v>
      </c>
      <c r="F9" s="286"/>
      <c r="G9" s="286"/>
      <c r="H9" s="286"/>
      <c r="I9" s="119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6"/>
      <c r="C10" s="31"/>
      <c r="D10" s="118" t="s">
        <v>105</v>
      </c>
      <c r="E10" s="31"/>
      <c r="F10" s="31"/>
      <c r="G10" s="31"/>
      <c r="H10" s="31"/>
      <c r="I10" s="119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hidden="1" customHeight="1">
      <c r="A11" s="31"/>
      <c r="B11" s="36"/>
      <c r="C11" s="31"/>
      <c r="D11" s="31"/>
      <c r="E11" s="287" t="s">
        <v>435</v>
      </c>
      <c r="F11" s="286"/>
      <c r="G11" s="286"/>
      <c r="H11" s="286"/>
      <c r="I11" s="119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 hidden="1">
      <c r="A12" s="31"/>
      <c r="B12" s="36"/>
      <c r="C12" s="31"/>
      <c r="D12" s="31"/>
      <c r="E12" s="31"/>
      <c r="F12" s="31"/>
      <c r="G12" s="31"/>
      <c r="H12" s="31"/>
      <c r="I12" s="119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hidden="1" customHeight="1">
      <c r="A13" s="31"/>
      <c r="B13" s="36"/>
      <c r="C13" s="31"/>
      <c r="D13" s="118" t="s">
        <v>17</v>
      </c>
      <c r="E13" s="31"/>
      <c r="F13" s="107" t="s">
        <v>1</v>
      </c>
      <c r="G13" s="31"/>
      <c r="H13" s="31"/>
      <c r="I13" s="120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18" t="s">
        <v>19</v>
      </c>
      <c r="E14" s="31"/>
      <c r="F14" s="107" t="s">
        <v>230</v>
      </c>
      <c r="G14" s="31"/>
      <c r="H14" s="31"/>
      <c r="I14" s="120" t="s">
        <v>21</v>
      </c>
      <c r="J14" s="121" t="str">
        <f>'Rekapitulácia stavby'!AN8</f>
        <v>28. 2. 2020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hidden="1" customHeight="1">
      <c r="A15" s="31"/>
      <c r="B15" s="36"/>
      <c r="C15" s="31"/>
      <c r="D15" s="31"/>
      <c r="E15" s="31"/>
      <c r="F15" s="31"/>
      <c r="G15" s="31"/>
      <c r="H15" s="31"/>
      <c r="I15" s="119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hidden="1" customHeight="1">
      <c r="A16" s="31"/>
      <c r="B16" s="36"/>
      <c r="C16" s="31"/>
      <c r="D16" s="118" t="s">
        <v>23</v>
      </c>
      <c r="E16" s="31"/>
      <c r="F16" s="31"/>
      <c r="G16" s="31"/>
      <c r="H16" s="31"/>
      <c r="I16" s="120" t="s">
        <v>24</v>
      </c>
      <c r="J16" s="107" t="str">
        <f>IF('Rekapitulácia stavby'!AN10="","",'Rekapitulácia stavby'!AN10)</f>
        <v/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6"/>
      <c r="C17" s="31"/>
      <c r="D17" s="31"/>
      <c r="E17" s="107" t="str">
        <f>IF('Rekapitulácia stavby'!E11="","",'Rekapitulácia stavby'!E11)</f>
        <v>Mesto Stará Ľubovňa</v>
      </c>
      <c r="F17" s="31"/>
      <c r="G17" s="31"/>
      <c r="H17" s="31"/>
      <c r="I17" s="120" t="s">
        <v>26</v>
      </c>
      <c r="J17" s="107" t="str">
        <f>IF('Rekapitulácia stavby'!AN11="","",'Rekapitulácia stavby'!AN11)</f>
        <v/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6"/>
      <c r="C18" s="31"/>
      <c r="D18" s="31"/>
      <c r="E18" s="31"/>
      <c r="F18" s="31"/>
      <c r="G18" s="31"/>
      <c r="H18" s="31"/>
      <c r="I18" s="119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6"/>
      <c r="C19" s="31"/>
      <c r="D19" s="118" t="s">
        <v>27</v>
      </c>
      <c r="E19" s="31"/>
      <c r="F19" s="31"/>
      <c r="G19" s="31"/>
      <c r="H19" s="31"/>
      <c r="I19" s="120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6"/>
      <c r="C20" s="31"/>
      <c r="D20" s="31"/>
      <c r="E20" s="288" t="str">
        <f>'Rekapitulácia stavby'!E14</f>
        <v>Vyplň údaj</v>
      </c>
      <c r="F20" s="289"/>
      <c r="G20" s="289"/>
      <c r="H20" s="289"/>
      <c r="I20" s="120" t="s">
        <v>26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6"/>
      <c r="C21" s="31"/>
      <c r="D21" s="31"/>
      <c r="E21" s="31"/>
      <c r="F21" s="31"/>
      <c r="G21" s="31"/>
      <c r="H21" s="31"/>
      <c r="I21" s="119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6"/>
      <c r="C22" s="31"/>
      <c r="D22" s="118" t="s">
        <v>29</v>
      </c>
      <c r="E22" s="31"/>
      <c r="F22" s="31"/>
      <c r="G22" s="31"/>
      <c r="H22" s="31"/>
      <c r="I22" s="120" t="s">
        <v>24</v>
      </c>
      <c r="J22" s="107" t="str">
        <f>IF('Rekapitulácia stavby'!AN16="","",'Rekapitulácia stavby'!AN16)</f>
        <v/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6"/>
      <c r="C23" s="31"/>
      <c r="D23" s="31"/>
      <c r="E23" s="107" t="str">
        <f>IF('Rekapitulácia stavby'!E17="","",'Rekapitulácia stavby'!E17)</f>
        <v>Ing. Vladislav Slosarčik</v>
      </c>
      <c r="F23" s="31"/>
      <c r="G23" s="31"/>
      <c r="H23" s="31"/>
      <c r="I23" s="120" t="s">
        <v>26</v>
      </c>
      <c r="J23" s="107" t="str">
        <f>IF('Rekapitulácia stavby'!AN17="","",'Rekapitulácia stavby'!AN17)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6"/>
      <c r="C24" s="31"/>
      <c r="D24" s="31"/>
      <c r="E24" s="31"/>
      <c r="F24" s="31"/>
      <c r="G24" s="31"/>
      <c r="H24" s="31"/>
      <c r="I24" s="119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6"/>
      <c r="C25" s="31"/>
      <c r="D25" s="118" t="s">
        <v>32</v>
      </c>
      <c r="E25" s="31"/>
      <c r="F25" s="31"/>
      <c r="G25" s="31"/>
      <c r="H25" s="31"/>
      <c r="I25" s="120" t="s">
        <v>24</v>
      </c>
      <c r="J25" s="107" t="str">
        <f>IF('Rekapitulácia stavby'!AN19="","",'Rekapitulácia stavby'!AN19)</f>
        <v/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6"/>
      <c r="C26" s="31"/>
      <c r="D26" s="31"/>
      <c r="E26" s="107" t="str">
        <f>IF('Rekapitulácia stavby'!E20="","",'Rekapitulácia stavby'!E20)</f>
        <v>Ing. Slosarčik</v>
      </c>
      <c r="F26" s="31"/>
      <c r="G26" s="31"/>
      <c r="H26" s="31"/>
      <c r="I26" s="120" t="s">
        <v>26</v>
      </c>
      <c r="J26" s="107" t="str">
        <f>IF('Rekapitulácia stavby'!AN20="","",'Rekapitulácia stavby'!AN20)</f>
        <v/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6"/>
      <c r="C27" s="31"/>
      <c r="D27" s="31"/>
      <c r="E27" s="31"/>
      <c r="F27" s="31"/>
      <c r="G27" s="31"/>
      <c r="H27" s="31"/>
      <c r="I27" s="119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6"/>
      <c r="C28" s="31"/>
      <c r="D28" s="118" t="s">
        <v>34</v>
      </c>
      <c r="E28" s="31"/>
      <c r="F28" s="31"/>
      <c r="G28" s="31"/>
      <c r="H28" s="31"/>
      <c r="I28" s="119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122"/>
      <c r="B29" s="123"/>
      <c r="C29" s="122"/>
      <c r="D29" s="122"/>
      <c r="E29" s="290" t="s">
        <v>1</v>
      </c>
      <c r="F29" s="290"/>
      <c r="G29" s="290"/>
      <c r="H29" s="290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hidden="1" customHeight="1">
      <c r="A30" s="31"/>
      <c r="B30" s="36"/>
      <c r="C30" s="31"/>
      <c r="D30" s="31"/>
      <c r="E30" s="31"/>
      <c r="F30" s="31"/>
      <c r="G30" s="31"/>
      <c r="H30" s="31"/>
      <c r="I30" s="119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26"/>
      <c r="E31" s="126"/>
      <c r="F31" s="126"/>
      <c r="G31" s="126"/>
      <c r="H31" s="126"/>
      <c r="I31" s="127"/>
      <c r="J31" s="126"/>
      <c r="K31" s="126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6"/>
      <c r="C32" s="31"/>
      <c r="D32" s="128" t="s">
        <v>35</v>
      </c>
      <c r="E32" s="31"/>
      <c r="F32" s="31"/>
      <c r="G32" s="31"/>
      <c r="H32" s="31"/>
      <c r="I32" s="119"/>
      <c r="J32" s="129">
        <f>ROUND(J125,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6"/>
      <c r="C33" s="31"/>
      <c r="D33" s="126"/>
      <c r="E33" s="126"/>
      <c r="F33" s="126"/>
      <c r="G33" s="126"/>
      <c r="H33" s="126"/>
      <c r="I33" s="127"/>
      <c r="J33" s="126"/>
      <c r="K33" s="126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31"/>
      <c r="F34" s="130" t="s">
        <v>37</v>
      </c>
      <c r="G34" s="31"/>
      <c r="H34" s="31"/>
      <c r="I34" s="131" t="s">
        <v>36</v>
      </c>
      <c r="J34" s="130" t="s">
        <v>38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132" t="s">
        <v>39</v>
      </c>
      <c r="E35" s="118" t="s">
        <v>40</v>
      </c>
      <c r="F35" s="133">
        <f>ROUND((SUM(BE125:BE167)),  2)</f>
        <v>0</v>
      </c>
      <c r="G35" s="31"/>
      <c r="H35" s="31"/>
      <c r="I35" s="134">
        <v>0.2</v>
      </c>
      <c r="J35" s="133">
        <f>ROUND(((SUM(BE125:BE167))*I35), 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8" t="s">
        <v>41</v>
      </c>
      <c r="F36" s="133">
        <f>ROUND((SUM(BF125:BF167)),  2)</f>
        <v>0</v>
      </c>
      <c r="G36" s="31"/>
      <c r="H36" s="31"/>
      <c r="I36" s="134">
        <v>0.2</v>
      </c>
      <c r="J36" s="133">
        <f>ROUND(((SUM(BF125:BF167))*I36), 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8" t="s">
        <v>42</v>
      </c>
      <c r="F37" s="133">
        <f>ROUND((SUM(BG125:BG167)),  2)</f>
        <v>0</v>
      </c>
      <c r="G37" s="31"/>
      <c r="H37" s="31"/>
      <c r="I37" s="134">
        <v>0.2</v>
      </c>
      <c r="J37" s="133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8" t="s">
        <v>43</v>
      </c>
      <c r="F38" s="133">
        <f>ROUND((SUM(BH125:BH167)),  2)</f>
        <v>0</v>
      </c>
      <c r="G38" s="31"/>
      <c r="H38" s="31"/>
      <c r="I38" s="134">
        <v>0.2</v>
      </c>
      <c r="J38" s="133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18" t="s">
        <v>44</v>
      </c>
      <c r="F39" s="133">
        <f>ROUND((SUM(BI125:BI167)),  2)</f>
        <v>0</v>
      </c>
      <c r="G39" s="31"/>
      <c r="H39" s="31"/>
      <c r="I39" s="134">
        <v>0</v>
      </c>
      <c r="J39" s="133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6"/>
      <c r="C40" s="31"/>
      <c r="D40" s="31"/>
      <c r="E40" s="31"/>
      <c r="F40" s="31"/>
      <c r="G40" s="31"/>
      <c r="H40" s="31"/>
      <c r="I40" s="119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6"/>
      <c r="C41" s="135"/>
      <c r="D41" s="136" t="s">
        <v>45</v>
      </c>
      <c r="E41" s="137"/>
      <c r="F41" s="137"/>
      <c r="G41" s="138" t="s">
        <v>46</v>
      </c>
      <c r="H41" s="139" t="s">
        <v>47</v>
      </c>
      <c r="I41" s="140"/>
      <c r="J41" s="141">
        <f>SUM(J32:J39)</f>
        <v>0</v>
      </c>
      <c r="K41" s="142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6"/>
      <c r="C42" s="31"/>
      <c r="D42" s="31"/>
      <c r="E42" s="31"/>
      <c r="F42" s="31"/>
      <c r="G42" s="31"/>
      <c r="H42" s="31"/>
      <c r="I42" s="119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7"/>
      <c r="I43" s="112"/>
      <c r="L43" s="17"/>
    </row>
    <row r="44" spans="1:31" s="1" customFormat="1" ht="14.45" hidden="1" customHeight="1">
      <c r="B44" s="17"/>
      <c r="I44" s="112"/>
      <c r="L44" s="17"/>
    </row>
    <row r="45" spans="1:31" s="1" customFormat="1" ht="14.45" hidden="1" customHeight="1">
      <c r="B45" s="17"/>
      <c r="I45" s="112"/>
      <c r="L45" s="17"/>
    </row>
    <row r="46" spans="1:31" s="1" customFormat="1" ht="14.45" hidden="1" customHeight="1">
      <c r="B46" s="17"/>
      <c r="I46" s="112"/>
      <c r="L46" s="17"/>
    </row>
    <row r="47" spans="1:31" s="1" customFormat="1" ht="14.45" hidden="1" customHeight="1">
      <c r="B47" s="17"/>
      <c r="I47" s="112"/>
      <c r="L47" s="17"/>
    </row>
    <row r="48" spans="1:31" s="1" customFormat="1" ht="14.45" hidden="1" customHeight="1">
      <c r="B48" s="17"/>
      <c r="I48" s="112"/>
      <c r="L48" s="17"/>
    </row>
    <row r="49" spans="1:31" s="1" customFormat="1" ht="14.45" hidden="1" customHeight="1">
      <c r="B49" s="17"/>
      <c r="I49" s="112"/>
      <c r="L49" s="17"/>
    </row>
    <row r="50" spans="1:31" s="2" customFormat="1" ht="14.45" hidden="1" customHeight="1">
      <c r="B50" s="48"/>
      <c r="D50" s="143" t="s">
        <v>48</v>
      </c>
      <c r="E50" s="144"/>
      <c r="F50" s="144"/>
      <c r="G50" s="143" t="s">
        <v>49</v>
      </c>
      <c r="H50" s="144"/>
      <c r="I50" s="145"/>
      <c r="J50" s="144"/>
      <c r="K50" s="144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46" t="s">
        <v>50</v>
      </c>
      <c r="E61" s="147"/>
      <c r="F61" s="148" t="s">
        <v>51</v>
      </c>
      <c r="G61" s="146" t="s">
        <v>50</v>
      </c>
      <c r="H61" s="147"/>
      <c r="I61" s="149"/>
      <c r="J61" s="150" t="s">
        <v>51</v>
      </c>
      <c r="K61" s="14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43" t="s">
        <v>52</v>
      </c>
      <c r="E65" s="151"/>
      <c r="F65" s="151"/>
      <c r="G65" s="143" t="s">
        <v>53</v>
      </c>
      <c r="H65" s="151"/>
      <c r="I65" s="152"/>
      <c r="J65" s="151"/>
      <c r="K65" s="15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46" t="s">
        <v>50</v>
      </c>
      <c r="E76" s="147"/>
      <c r="F76" s="148" t="s">
        <v>51</v>
      </c>
      <c r="G76" s="146" t="s">
        <v>50</v>
      </c>
      <c r="H76" s="147"/>
      <c r="I76" s="149"/>
      <c r="J76" s="150" t="s">
        <v>51</v>
      </c>
      <c r="K76" s="14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31" s="2" customFormat="1" ht="6.95" customHeight="1">
      <c r="A81" s="31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107</v>
      </c>
      <c r="D82" s="33"/>
      <c r="E82" s="33"/>
      <c r="F82" s="33"/>
      <c r="G82" s="33"/>
      <c r="H82" s="33"/>
      <c r="I82" s="119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119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119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91" t="str">
        <f>E7</f>
        <v>Rekonštrukcia interiéru KD Stará Ľubovňa</v>
      </c>
      <c r="F85" s="292"/>
      <c r="G85" s="292"/>
      <c r="H85" s="292"/>
      <c r="I85" s="119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103</v>
      </c>
      <c r="D86" s="19"/>
      <c r="E86" s="19"/>
      <c r="F86" s="19"/>
      <c r="G86" s="19"/>
      <c r="H86" s="19"/>
      <c r="I86" s="112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91" t="s">
        <v>104</v>
      </c>
      <c r="F87" s="293"/>
      <c r="G87" s="293"/>
      <c r="H87" s="293"/>
      <c r="I87" s="119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105</v>
      </c>
      <c r="D88" s="33"/>
      <c r="E88" s="33"/>
      <c r="F88" s="33"/>
      <c r="G88" s="33"/>
      <c r="H88" s="33"/>
      <c r="I88" s="119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39" t="str">
        <f>E11</f>
        <v>04 - Slaboprúd</v>
      </c>
      <c r="F89" s="293"/>
      <c r="G89" s="293"/>
      <c r="H89" s="293"/>
      <c r="I89" s="119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119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 xml:space="preserve"> </v>
      </c>
      <c r="G91" s="33"/>
      <c r="H91" s="33"/>
      <c r="I91" s="120" t="s">
        <v>21</v>
      </c>
      <c r="J91" s="63" t="str">
        <f>IF(J14="","",J14)</f>
        <v>28. 2. 2020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119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23</v>
      </c>
      <c r="D93" s="33"/>
      <c r="E93" s="33"/>
      <c r="F93" s="24" t="str">
        <f>E17</f>
        <v>Mesto Stará Ľubovňa</v>
      </c>
      <c r="G93" s="33"/>
      <c r="H93" s="33"/>
      <c r="I93" s="120" t="s">
        <v>29</v>
      </c>
      <c r="J93" s="29" t="str">
        <f>E23</f>
        <v>Ing. Vladislav Slosarčik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27</v>
      </c>
      <c r="D94" s="33"/>
      <c r="E94" s="33"/>
      <c r="F94" s="24" t="str">
        <f>IF(E20="","",E20)</f>
        <v>Vyplň údaj</v>
      </c>
      <c r="G94" s="33"/>
      <c r="H94" s="33"/>
      <c r="I94" s="120" t="s">
        <v>32</v>
      </c>
      <c r="J94" s="29" t="str">
        <f>E26</f>
        <v>Ing. Slosarčik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119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9" t="s">
        <v>108</v>
      </c>
      <c r="D96" s="160"/>
      <c r="E96" s="160"/>
      <c r="F96" s="160"/>
      <c r="G96" s="160"/>
      <c r="H96" s="160"/>
      <c r="I96" s="161"/>
      <c r="J96" s="162" t="s">
        <v>109</v>
      </c>
      <c r="K96" s="160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119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63" t="s">
        <v>110</v>
      </c>
      <c r="D98" s="33"/>
      <c r="E98" s="33"/>
      <c r="F98" s="33"/>
      <c r="G98" s="33"/>
      <c r="H98" s="33"/>
      <c r="I98" s="119"/>
      <c r="J98" s="81">
        <f>J125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111</v>
      </c>
    </row>
    <row r="99" spans="1:47" s="9" customFormat="1" ht="24.95" customHeight="1">
      <c r="B99" s="164"/>
      <c r="C99" s="165"/>
      <c r="D99" s="166" t="s">
        <v>231</v>
      </c>
      <c r="E99" s="167"/>
      <c r="F99" s="167"/>
      <c r="G99" s="167"/>
      <c r="H99" s="167"/>
      <c r="I99" s="168"/>
      <c r="J99" s="169">
        <f>J126</f>
        <v>0</v>
      </c>
      <c r="K99" s="165"/>
      <c r="L99" s="170"/>
    </row>
    <row r="100" spans="1:47" s="10" customFormat="1" ht="19.899999999999999" customHeight="1">
      <c r="B100" s="171"/>
      <c r="C100" s="101"/>
      <c r="D100" s="172" t="s">
        <v>436</v>
      </c>
      <c r="E100" s="173"/>
      <c r="F100" s="173"/>
      <c r="G100" s="173"/>
      <c r="H100" s="173"/>
      <c r="I100" s="174"/>
      <c r="J100" s="175">
        <f>J127</f>
        <v>0</v>
      </c>
      <c r="K100" s="101"/>
      <c r="L100" s="176"/>
    </row>
    <row r="101" spans="1:47" s="10" customFormat="1" ht="19.899999999999999" customHeight="1">
      <c r="B101" s="171"/>
      <c r="C101" s="101"/>
      <c r="D101" s="172" t="s">
        <v>437</v>
      </c>
      <c r="E101" s="173"/>
      <c r="F101" s="173"/>
      <c r="G101" s="173"/>
      <c r="H101" s="173"/>
      <c r="I101" s="174"/>
      <c r="J101" s="175">
        <f>J139</f>
        <v>0</v>
      </c>
      <c r="K101" s="101"/>
      <c r="L101" s="176"/>
    </row>
    <row r="102" spans="1:47" s="10" customFormat="1" ht="19.899999999999999" customHeight="1">
      <c r="B102" s="171"/>
      <c r="C102" s="101"/>
      <c r="D102" s="172" t="s">
        <v>438</v>
      </c>
      <c r="E102" s="173"/>
      <c r="F102" s="173"/>
      <c r="G102" s="173"/>
      <c r="H102" s="173"/>
      <c r="I102" s="174"/>
      <c r="J102" s="175">
        <f>J152</f>
        <v>0</v>
      </c>
      <c r="K102" s="101"/>
      <c r="L102" s="176"/>
    </row>
    <row r="103" spans="1:47" s="10" customFormat="1" ht="19.899999999999999" customHeight="1">
      <c r="B103" s="171"/>
      <c r="C103" s="101"/>
      <c r="D103" s="172" t="s">
        <v>439</v>
      </c>
      <c r="E103" s="173"/>
      <c r="F103" s="173"/>
      <c r="G103" s="173"/>
      <c r="H103" s="173"/>
      <c r="I103" s="174"/>
      <c r="J103" s="175">
        <f>J159</f>
        <v>0</v>
      </c>
      <c r="K103" s="101"/>
      <c r="L103" s="176"/>
    </row>
    <row r="104" spans="1:47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119"/>
      <c r="J104" s="33"/>
      <c r="K104" s="33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5" customHeight="1">
      <c r="A105" s="31"/>
      <c r="B105" s="51"/>
      <c r="C105" s="52"/>
      <c r="D105" s="52"/>
      <c r="E105" s="52"/>
      <c r="F105" s="52"/>
      <c r="G105" s="52"/>
      <c r="H105" s="52"/>
      <c r="I105" s="155"/>
      <c r="J105" s="52"/>
      <c r="K105" s="52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47" s="2" customFormat="1" ht="6.95" customHeight="1">
      <c r="A109" s="31"/>
      <c r="B109" s="53"/>
      <c r="C109" s="54"/>
      <c r="D109" s="54"/>
      <c r="E109" s="54"/>
      <c r="F109" s="54"/>
      <c r="G109" s="54"/>
      <c r="H109" s="54"/>
      <c r="I109" s="158"/>
      <c r="J109" s="54"/>
      <c r="K109" s="54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24.95" customHeight="1">
      <c r="A110" s="31"/>
      <c r="B110" s="32"/>
      <c r="C110" s="20" t="s">
        <v>119</v>
      </c>
      <c r="D110" s="33"/>
      <c r="E110" s="33"/>
      <c r="F110" s="33"/>
      <c r="G110" s="33"/>
      <c r="H110" s="33"/>
      <c r="I110" s="119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119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12" customHeight="1">
      <c r="A112" s="31"/>
      <c r="B112" s="32"/>
      <c r="C112" s="26" t="s">
        <v>15</v>
      </c>
      <c r="D112" s="33"/>
      <c r="E112" s="33"/>
      <c r="F112" s="33"/>
      <c r="G112" s="33"/>
      <c r="H112" s="33"/>
      <c r="I112" s="119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91" t="str">
        <f>E7</f>
        <v>Rekonštrukcia interiéru KD Stará Ľubovňa</v>
      </c>
      <c r="F113" s="292"/>
      <c r="G113" s="292"/>
      <c r="H113" s="292"/>
      <c r="I113" s="119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1" customFormat="1" ht="12" customHeight="1">
      <c r="B114" s="18"/>
      <c r="C114" s="26" t="s">
        <v>103</v>
      </c>
      <c r="D114" s="19"/>
      <c r="E114" s="19"/>
      <c r="F114" s="19"/>
      <c r="G114" s="19"/>
      <c r="H114" s="19"/>
      <c r="I114" s="112"/>
      <c r="J114" s="19"/>
      <c r="K114" s="19"/>
      <c r="L114" s="17"/>
    </row>
    <row r="115" spans="1:65" s="2" customFormat="1" ht="16.5" customHeight="1">
      <c r="A115" s="31"/>
      <c r="B115" s="32"/>
      <c r="C115" s="33"/>
      <c r="D115" s="33"/>
      <c r="E115" s="291" t="s">
        <v>104</v>
      </c>
      <c r="F115" s="293"/>
      <c r="G115" s="293"/>
      <c r="H115" s="293"/>
      <c r="I115" s="119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105</v>
      </c>
      <c r="D116" s="33"/>
      <c r="E116" s="33"/>
      <c r="F116" s="33"/>
      <c r="G116" s="33"/>
      <c r="H116" s="33"/>
      <c r="I116" s="119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39" t="str">
        <f>E11</f>
        <v>04 - Slaboprúd</v>
      </c>
      <c r="F117" s="293"/>
      <c r="G117" s="293"/>
      <c r="H117" s="293"/>
      <c r="I117" s="119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119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19</v>
      </c>
      <c r="D119" s="33"/>
      <c r="E119" s="33"/>
      <c r="F119" s="24" t="str">
        <f>F14</f>
        <v xml:space="preserve"> </v>
      </c>
      <c r="G119" s="33"/>
      <c r="H119" s="33"/>
      <c r="I119" s="120" t="s">
        <v>21</v>
      </c>
      <c r="J119" s="63" t="str">
        <f>IF(J14="","",J14)</f>
        <v>28. 2. 2020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119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25.7" customHeight="1">
      <c r="A121" s="31"/>
      <c r="B121" s="32"/>
      <c r="C121" s="26" t="s">
        <v>23</v>
      </c>
      <c r="D121" s="33"/>
      <c r="E121" s="33"/>
      <c r="F121" s="24" t="str">
        <f>E17</f>
        <v>Mesto Stará Ľubovňa</v>
      </c>
      <c r="G121" s="33"/>
      <c r="H121" s="33"/>
      <c r="I121" s="120" t="s">
        <v>29</v>
      </c>
      <c r="J121" s="29" t="str">
        <f>E23</f>
        <v>Ing. Vladislav Slosarčik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27</v>
      </c>
      <c r="D122" s="33"/>
      <c r="E122" s="33"/>
      <c r="F122" s="24" t="str">
        <f>IF(E20="","",E20)</f>
        <v>Vyplň údaj</v>
      </c>
      <c r="G122" s="33"/>
      <c r="H122" s="33"/>
      <c r="I122" s="120" t="s">
        <v>32</v>
      </c>
      <c r="J122" s="29" t="str">
        <f>E26</f>
        <v>Ing. Slosarčik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119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77"/>
      <c r="B124" s="178"/>
      <c r="C124" s="179" t="s">
        <v>120</v>
      </c>
      <c r="D124" s="180" t="s">
        <v>60</v>
      </c>
      <c r="E124" s="180" t="s">
        <v>56</v>
      </c>
      <c r="F124" s="180" t="s">
        <v>57</v>
      </c>
      <c r="G124" s="180" t="s">
        <v>121</v>
      </c>
      <c r="H124" s="180" t="s">
        <v>122</v>
      </c>
      <c r="I124" s="181" t="s">
        <v>123</v>
      </c>
      <c r="J124" s="182" t="s">
        <v>109</v>
      </c>
      <c r="K124" s="183" t="s">
        <v>124</v>
      </c>
      <c r="L124" s="184"/>
      <c r="M124" s="72" t="s">
        <v>1</v>
      </c>
      <c r="N124" s="73" t="s">
        <v>39</v>
      </c>
      <c r="O124" s="73" t="s">
        <v>125</v>
      </c>
      <c r="P124" s="73" t="s">
        <v>126</v>
      </c>
      <c r="Q124" s="73" t="s">
        <v>127</v>
      </c>
      <c r="R124" s="73" t="s">
        <v>128</v>
      </c>
      <c r="S124" s="73" t="s">
        <v>129</v>
      </c>
      <c r="T124" s="74" t="s">
        <v>130</v>
      </c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</row>
    <row r="125" spans="1:65" s="2" customFormat="1" ht="22.9" customHeight="1">
      <c r="A125" s="31"/>
      <c r="B125" s="32"/>
      <c r="C125" s="79" t="s">
        <v>110</v>
      </c>
      <c r="D125" s="33"/>
      <c r="E125" s="33"/>
      <c r="F125" s="33"/>
      <c r="G125" s="33"/>
      <c r="H125" s="33"/>
      <c r="I125" s="119"/>
      <c r="J125" s="185">
        <f>BK125</f>
        <v>0</v>
      </c>
      <c r="K125" s="33"/>
      <c r="L125" s="36"/>
      <c r="M125" s="75"/>
      <c r="N125" s="186"/>
      <c r="O125" s="76"/>
      <c r="P125" s="187">
        <f>P126</f>
        <v>0</v>
      </c>
      <c r="Q125" s="76"/>
      <c r="R125" s="187">
        <f>R126</f>
        <v>0</v>
      </c>
      <c r="S125" s="76"/>
      <c r="T125" s="188">
        <f>T126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4" t="s">
        <v>74</v>
      </c>
      <c r="AU125" s="14" t="s">
        <v>111</v>
      </c>
      <c r="BK125" s="189">
        <f>BK126</f>
        <v>0</v>
      </c>
    </row>
    <row r="126" spans="1:65" s="12" customFormat="1" ht="25.9" customHeight="1">
      <c r="B126" s="190"/>
      <c r="C126" s="191"/>
      <c r="D126" s="192" t="s">
        <v>74</v>
      </c>
      <c r="E126" s="193" t="s">
        <v>235</v>
      </c>
      <c r="F126" s="193" t="s">
        <v>236</v>
      </c>
      <c r="G126" s="191"/>
      <c r="H126" s="191"/>
      <c r="I126" s="194"/>
      <c r="J126" s="195">
        <f>BK126</f>
        <v>0</v>
      </c>
      <c r="K126" s="191"/>
      <c r="L126" s="196"/>
      <c r="M126" s="197"/>
      <c r="N126" s="198"/>
      <c r="O126" s="198"/>
      <c r="P126" s="199">
        <f>P127+P139+P152+P159</f>
        <v>0</v>
      </c>
      <c r="Q126" s="198"/>
      <c r="R126" s="199">
        <f>R127+R139+R152+R159</f>
        <v>0</v>
      </c>
      <c r="S126" s="198"/>
      <c r="T126" s="200">
        <f>T127+T139+T152+T159</f>
        <v>0</v>
      </c>
      <c r="AR126" s="201" t="s">
        <v>145</v>
      </c>
      <c r="AT126" s="202" t="s">
        <v>74</v>
      </c>
      <c r="AU126" s="202" t="s">
        <v>75</v>
      </c>
      <c r="AY126" s="201" t="s">
        <v>133</v>
      </c>
      <c r="BK126" s="203">
        <f>BK127+BK139+BK152+BK159</f>
        <v>0</v>
      </c>
    </row>
    <row r="127" spans="1:65" s="12" customFormat="1" ht="22.9" customHeight="1">
      <c r="B127" s="190"/>
      <c r="C127" s="191"/>
      <c r="D127" s="192" t="s">
        <v>74</v>
      </c>
      <c r="E127" s="204" t="s">
        <v>440</v>
      </c>
      <c r="F127" s="204" t="s">
        <v>441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SUM(P128:P138)</f>
        <v>0</v>
      </c>
      <c r="Q127" s="198"/>
      <c r="R127" s="199">
        <f>SUM(R128:R138)</f>
        <v>0</v>
      </c>
      <c r="S127" s="198"/>
      <c r="T127" s="200">
        <f>SUM(T128:T138)</f>
        <v>0</v>
      </c>
      <c r="AR127" s="201" t="s">
        <v>82</v>
      </c>
      <c r="AT127" s="202" t="s">
        <v>74</v>
      </c>
      <c r="AU127" s="202" t="s">
        <v>82</v>
      </c>
      <c r="AY127" s="201" t="s">
        <v>133</v>
      </c>
      <c r="BK127" s="203">
        <f>SUM(BK128:BK138)</f>
        <v>0</v>
      </c>
    </row>
    <row r="128" spans="1:65" s="2" customFormat="1" ht="16.5" customHeight="1">
      <c r="A128" s="31"/>
      <c r="B128" s="32"/>
      <c r="C128" s="206" t="s">
        <v>167</v>
      </c>
      <c r="D128" s="206" t="s">
        <v>136</v>
      </c>
      <c r="E128" s="207" t="s">
        <v>442</v>
      </c>
      <c r="F128" s="208" t="s">
        <v>443</v>
      </c>
      <c r="G128" s="209" t="s">
        <v>216</v>
      </c>
      <c r="H128" s="210">
        <v>4</v>
      </c>
      <c r="I128" s="211"/>
      <c r="J128" s="212">
        <f t="shared" ref="J128:J138" si="0">ROUND(I128*H128,2)</f>
        <v>0</v>
      </c>
      <c r="K128" s="213"/>
      <c r="L128" s="36"/>
      <c r="M128" s="214" t="s">
        <v>1</v>
      </c>
      <c r="N128" s="215" t="s">
        <v>41</v>
      </c>
      <c r="O128" s="68"/>
      <c r="P128" s="216">
        <f t="shared" ref="P128:P138" si="1">O128*H128</f>
        <v>0</v>
      </c>
      <c r="Q128" s="216">
        <v>0</v>
      </c>
      <c r="R128" s="216">
        <f t="shared" ref="R128:R138" si="2">Q128*H128</f>
        <v>0</v>
      </c>
      <c r="S128" s="216">
        <v>0</v>
      </c>
      <c r="T128" s="217">
        <f t="shared" ref="T128:T138" si="3"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18" t="s">
        <v>140</v>
      </c>
      <c r="AT128" s="218" t="s">
        <v>136</v>
      </c>
      <c r="AU128" s="218" t="s">
        <v>88</v>
      </c>
      <c r="AY128" s="14" t="s">
        <v>133</v>
      </c>
      <c r="BE128" s="219">
        <f t="shared" ref="BE128:BE138" si="4">IF(N128="základná",J128,0)</f>
        <v>0</v>
      </c>
      <c r="BF128" s="219">
        <f t="shared" ref="BF128:BF138" si="5">IF(N128="znížená",J128,0)</f>
        <v>0</v>
      </c>
      <c r="BG128" s="219">
        <f t="shared" ref="BG128:BG138" si="6">IF(N128="zákl. prenesená",J128,0)</f>
        <v>0</v>
      </c>
      <c r="BH128" s="219">
        <f t="shared" ref="BH128:BH138" si="7">IF(N128="zníž. prenesená",J128,0)</f>
        <v>0</v>
      </c>
      <c r="BI128" s="219">
        <f t="shared" ref="BI128:BI138" si="8">IF(N128="nulová",J128,0)</f>
        <v>0</v>
      </c>
      <c r="BJ128" s="14" t="s">
        <v>88</v>
      </c>
      <c r="BK128" s="219">
        <f t="shared" ref="BK128:BK138" si="9">ROUND(I128*H128,2)</f>
        <v>0</v>
      </c>
      <c r="BL128" s="14" t="s">
        <v>140</v>
      </c>
      <c r="BM128" s="218" t="s">
        <v>444</v>
      </c>
    </row>
    <row r="129" spans="1:65" s="2" customFormat="1" ht="16.5" customHeight="1">
      <c r="A129" s="31"/>
      <c r="B129" s="32"/>
      <c r="C129" s="206" t="s">
        <v>171</v>
      </c>
      <c r="D129" s="206" t="s">
        <v>136</v>
      </c>
      <c r="E129" s="207" t="s">
        <v>445</v>
      </c>
      <c r="F129" s="208" t="s">
        <v>446</v>
      </c>
      <c r="G129" s="209" t="s">
        <v>216</v>
      </c>
      <c r="H129" s="210">
        <v>1</v>
      </c>
      <c r="I129" s="211"/>
      <c r="J129" s="212">
        <f t="shared" si="0"/>
        <v>0</v>
      </c>
      <c r="K129" s="213"/>
      <c r="L129" s="36"/>
      <c r="M129" s="214" t="s">
        <v>1</v>
      </c>
      <c r="N129" s="215" t="s">
        <v>41</v>
      </c>
      <c r="O129" s="68"/>
      <c r="P129" s="216">
        <f t="shared" si="1"/>
        <v>0</v>
      </c>
      <c r="Q129" s="216">
        <v>0</v>
      </c>
      <c r="R129" s="216">
        <f t="shared" si="2"/>
        <v>0</v>
      </c>
      <c r="S129" s="216">
        <v>0</v>
      </c>
      <c r="T129" s="217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18" t="s">
        <v>140</v>
      </c>
      <c r="AT129" s="218" t="s">
        <v>136</v>
      </c>
      <c r="AU129" s="218" t="s">
        <v>88</v>
      </c>
      <c r="AY129" s="14" t="s">
        <v>133</v>
      </c>
      <c r="BE129" s="219">
        <f t="shared" si="4"/>
        <v>0</v>
      </c>
      <c r="BF129" s="219">
        <f t="shared" si="5"/>
        <v>0</v>
      </c>
      <c r="BG129" s="219">
        <f t="shared" si="6"/>
        <v>0</v>
      </c>
      <c r="BH129" s="219">
        <f t="shared" si="7"/>
        <v>0</v>
      </c>
      <c r="BI129" s="219">
        <f t="shared" si="8"/>
        <v>0</v>
      </c>
      <c r="BJ129" s="14" t="s">
        <v>88</v>
      </c>
      <c r="BK129" s="219">
        <f t="shared" si="9"/>
        <v>0</v>
      </c>
      <c r="BL129" s="14" t="s">
        <v>140</v>
      </c>
      <c r="BM129" s="218" t="s">
        <v>447</v>
      </c>
    </row>
    <row r="130" spans="1:65" s="2" customFormat="1" ht="16.5" customHeight="1">
      <c r="A130" s="31"/>
      <c r="B130" s="32"/>
      <c r="C130" s="206" t="s">
        <v>175</v>
      </c>
      <c r="D130" s="206" t="s">
        <v>136</v>
      </c>
      <c r="E130" s="207" t="s">
        <v>448</v>
      </c>
      <c r="F130" s="208" t="s">
        <v>449</v>
      </c>
      <c r="G130" s="209" t="s">
        <v>216</v>
      </c>
      <c r="H130" s="210">
        <v>1</v>
      </c>
      <c r="I130" s="211"/>
      <c r="J130" s="212">
        <f t="shared" si="0"/>
        <v>0</v>
      </c>
      <c r="K130" s="213"/>
      <c r="L130" s="36"/>
      <c r="M130" s="214" t="s">
        <v>1</v>
      </c>
      <c r="N130" s="215" t="s">
        <v>41</v>
      </c>
      <c r="O130" s="68"/>
      <c r="P130" s="216">
        <f t="shared" si="1"/>
        <v>0</v>
      </c>
      <c r="Q130" s="216">
        <v>0</v>
      </c>
      <c r="R130" s="216">
        <f t="shared" si="2"/>
        <v>0</v>
      </c>
      <c r="S130" s="216">
        <v>0</v>
      </c>
      <c r="T130" s="217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8" t="s">
        <v>140</v>
      </c>
      <c r="AT130" s="218" t="s">
        <v>136</v>
      </c>
      <c r="AU130" s="218" t="s">
        <v>88</v>
      </c>
      <c r="AY130" s="14" t="s">
        <v>133</v>
      </c>
      <c r="BE130" s="219">
        <f t="shared" si="4"/>
        <v>0</v>
      </c>
      <c r="BF130" s="219">
        <f t="shared" si="5"/>
        <v>0</v>
      </c>
      <c r="BG130" s="219">
        <f t="shared" si="6"/>
        <v>0</v>
      </c>
      <c r="BH130" s="219">
        <f t="shared" si="7"/>
        <v>0</v>
      </c>
      <c r="BI130" s="219">
        <f t="shared" si="8"/>
        <v>0</v>
      </c>
      <c r="BJ130" s="14" t="s">
        <v>88</v>
      </c>
      <c r="BK130" s="219">
        <f t="shared" si="9"/>
        <v>0</v>
      </c>
      <c r="BL130" s="14" t="s">
        <v>140</v>
      </c>
      <c r="BM130" s="218" t="s">
        <v>450</v>
      </c>
    </row>
    <row r="131" spans="1:65" s="2" customFormat="1" ht="16.5" customHeight="1">
      <c r="A131" s="31"/>
      <c r="B131" s="32"/>
      <c r="C131" s="206" t="s">
        <v>179</v>
      </c>
      <c r="D131" s="206" t="s">
        <v>136</v>
      </c>
      <c r="E131" s="207" t="s">
        <v>451</v>
      </c>
      <c r="F131" s="208" t="s">
        <v>452</v>
      </c>
      <c r="G131" s="209" t="s">
        <v>216</v>
      </c>
      <c r="H131" s="210">
        <v>1</v>
      </c>
      <c r="I131" s="211"/>
      <c r="J131" s="212">
        <f t="shared" si="0"/>
        <v>0</v>
      </c>
      <c r="K131" s="213"/>
      <c r="L131" s="36"/>
      <c r="M131" s="214" t="s">
        <v>1</v>
      </c>
      <c r="N131" s="215" t="s">
        <v>41</v>
      </c>
      <c r="O131" s="68"/>
      <c r="P131" s="216">
        <f t="shared" si="1"/>
        <v>0</v>
      </c>
      <c r="Q131" s="216">
        <v>0</v>
      </c>
      <c r="R131" s="216">
        <f t="shared" si="2"/>
        <v>0</v>
      </c>
      <c r="S131" s="216">
        <v>0</v>
      </c>
      <c r="T131" s="217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8" t="s">
        <v>140</v>
      </c>
      <c r="AT131" s="218" t="s">
        <v>136</v>
      </c>
      <c r="AU131" s="218" t="s">
        <v>88</v>
      </c>
      <c r="AY131" s="14" t="s">
        <v>133</v>
      </c>
      <c r="BE131" s="219">
        <f t="shared" si="4"/>
        <v>0</v>
      </c>
      <c r="BF131" s="219">
        <f t="shared" si="5"/>
        <v>0</v>
      </c>
      <c r="BG131" s="219">
        <f t="shared" si="6"/>
        <v>0</v>
      </c>
      <c r="BH131" s="219">
        <f t="shared" si="7"/>
        <v>0</v>
      </c>
      <c r="BI131" s="219">
        <f t="shared" si="8"/>
        <v>0</v>
      </c>
      <c r="BJ131" s="14" t="s">
        <v>88</v>
      </c>
      <c r="BK131" s="219">
        <f t="shared" si="9"/>
        <v>0</v>
      </c>
      <c r="BL131" s="14" t="s">
        <v>140</v>
      </c>
      <c r="BM131" s="218" t="s">
        <v>453</v>
      </c>
    </row>
    <row r="132" spans="1:65" s="2" customFormat="1" ht="16.5" customHeight="1">
      <c r="A132" s="31"/>
      <c r="B132" s="32"/>
      <c r="C132" s="206" t="s">
        <v>184</v>
      </c>
      <c r="D132" s="206" t="s">
        <v>136</v>
      </c>
      <c r="E132" s="207" t="s">
        <v>454</v>
      </c>
      <c r="F132" s="208" t="s">
        <v>455</v>
      </c>
      <c r="G132" s="209" t="s">
        <v>216</v>
      </c>
      <c r="H132" s="210">
        <v>1</v>
      </c>
      <c r="I132" s="211"/>
      <c r="J132" s="212">
        <f t="shared" si="0"/>
        <v>0</v>
      </c>
      <c r="K132" s="213"/>
      <c r="L132" s="36"/>
      <c r="M132" s="214" t="s">
        <v>1</v>
      </c>
      <c r="N132" s="215" t="s">
        <v>41</v>
      </c>
      <c r="O132" s="68"/>
      <c r="P132" s="216">
        <f t="shared" si="1"/>
        <v>0</v>
      </c>
      <c r="Q132" s="216">
        <v>0</v>
      </c>
      <c r="R132" s="216">
        <f t="shared" si="2"/>
        <v>0</v>
      </c>
      <c r="S132" s="216">
        <v>0</v>
      </c>
      <c r="T132" s="217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8" t="s">
        <v>140</v>
      </c>
      <c r="AT132" s="218" t="s">
        <v>136</v>
      </c>
      <c r="AU132" s="218" t="s">
        <v>88</v>
      </c>
      <c r="AY132" s="14" t="s">
        <v>133</v>
      </c>
      <c r="BE132" s="219">
        <f t="shared" si="4"/>
        <v>0</v>
      </c>
      <c r="BF132" s="219">
        <f t="shared" si="5"/>
        <v>0</v>
      </c>
      <c r="BG132" s="219">
        <f t="shared" si="6"/>
        <v>0</v>
      </c>
      <c r="BH132" s="219">
        <f t="shared" si="7"/>
        <v>0</v>
      </c>
      <c r="BI132" s="219">
        <f t="shared" si="8"/>
        <v>0</v>
      </c>
      <c r="BJ132" s="14" t="s">
        <v>88</v>
      </c>
      <c r="BK132" s="219">
        <f t="shared" si="9"/>
        <v>0</v>
      </c>
      <c r="BL132" s="14" t="s">
        <v>140</v>
      </c>
      <c r="BM132" s="218" t="s">
        <v>456</v>
      </c>
    </row>
    <row r="133" spans="1:65" s="2" customFormat="1" ht="16.5" customHeight="1">
      <c r="A133" s="31"/>
      <c r="B133" s="32"/>
      <c r="C133" s="206" t="s">
        <v>191</v>
      </c>
      <c r="D133" s="206" t="s">
        <v>136</v>
      </c>
      <c r="E133" s="207" t="s">
        <v>457</v>
      </c>
      <c r="F133" s="208" t="s">
        <v>458</v>
      </c>
      <c r="G133" s="209" t="s">
        <v>216</v>
      </c>
      <c r="H133" s="210">
        <v>1</v>
      </c>
      <c r="I133" s="211"/>
      <c r="J133" s="212">
        <f t="shared" si="0"/>
        <v>0</v>
      </c>
      <c r="K133" s="213"/>
      <c r="L133" s="36"/>
      <c r="M133" s="214" t="s">
        <v>1</v>
      </c>
      <c r="N133" s="215" t="s">
        <v>41</v>
      </c>
      <c r="O133" s="68"/>
      <c r="P133" s="216">
        <f t="shared" si="1"/>
        <v>0</v>
      </c>
      <c r="Q133" s="216">
        <v>0</v>
      </c>
      <c r="R133" s="216">
        <f t="shared" si="2"/>
        <v>0</v>
      </c>
      <c r="S133" s="216">
        <v>0</v>
      </c>
      <c r="T133" s="217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8" t="s">
        <v>140</v>
      </c>
      <c r="AT133" s="218" t="s">
        <v>136</v>
      </c>
      <c r="AU133" s="218" t="s">
        <v>88</v>
      </c>
      <c r="AY133" s="14" t="s">
        <v>133</v>
      </c>
      <c r="BE133" s="219">
        <f t="shared" si="4"/>
        <v>0</v>
      </c>
      <c r="BF133" s="219">
        <f t="shared" si="5"/>
        <v>0</v>
      </c>
      <c r="BG133" s="219">
        <f t="shared" si="6"/>
        <v>0</v>
      </c>
      <c r="BH133" s="219">
        <f t="shared" si="7"/>
        <v>0</v>
      </c>
      <c r="BI133" s="219">
        <f t="shared" si="8"/>
        <v>0</v>
      </c>
      <c r="BJ133" s="14" t="s">
        <v>88</v>
      </c>
      <c r="BK133" s="219">
        <f t="shared" si="9"/>
        <v>0</v>
      </c>
      <c r="BL133" s="14" t="s">
        <v>140</v>
      </c>
      <c r="BM133" s="218" t="s">
        <v>459</v>
      </c>
    </row>
    <row r="134" spans="1:65" s="2" customFormat="1" ht="16.5" customHeight="1">
      <c r="A134" s="31"/>
      <c r="B134" s="32"/>
      <c r="C134" s="206" t="s">
        <v>200</v>
      </c>
      <c r="D134" s="206" t="s">
        <v>136</v>
      </c>
      <c r="E134" s="207" t="s">
        <v>460</v>
      </c>
      <c r="F134" s="208" t="s">
        <v>461</v>
      </c>
      <c r="G134" s="209" t="s">
        <v>216</v>
      </c>
      <c r="H134" s="210">
        <v>1</v>
      </c>
      <c r="I134" s="211"/>
      <c r="J134" s="212">
        <f t="shared" si="0"/>
        <v>0</v>
      </c>
      <c r="K134" s="213"/>
      <c r="L134" s="36"/>
      <c r="M134" s="214" t="s">
        <v>1</v>
      </c>
      <c r="N134" s="215" t="s">
        <v>41</v>
      </c>
      <c r="O134" s="68"/>
      <c r="P134" s="216">
        <f t="shared" si="1"/>
        <v>0</v>
      </c>
      <c r="Q134" s="216">
        <v>0</v>
      </c>
      <c r="R134" s="216">
        <f t="shared" si="2"/>
        <v>0</v>
      </c>
      <c r="S134" s="216">
        <v>0</v>
      </c>
      <c r="T134" s="217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8" t="s">
        <v>140</v>
      </c>
      <c r="AT134" s="218" t="s">
        <v>136</v>
      </c>
      <c r="AU134" s="218" t="s">
        <v>88</v>
      </c>
      <c r="AY134" s="14" t="s">
        <v>133</v>
      </c>
      <c r="BE134" s="219">
        <f t="shared" si="4"/>
        <v>0</v>
      </c>
      <c r="BF134" s="219">
        <f t="shared" si="5"/>
        <v>0</v>
      </c>
      <c r="BG134" s="219">
        <f t="shared" si="6"/>
        <v>0</v>
      </c>
      <c r="BH134" s="219">
        <f t="shared" si="7"/>
        <v>0</v>
      </c>
      <c r="BI134" s="219">
        <f t="shared" si="8"/>
        <v>0</v>
      </c>
      <c r="BJ134" s="14" t="s">
        <v>88</v>
      </c>
      <c r="BK134" s="219">
        <f t="shared" si="9"/>
        <v>0</v>
      </c>
      <c r="BL134" s="14" t="s">
        <v>140</v>
      </c>
      <c r="BM134" s="218" t="s">
        <v>462</v>
      </c>
    </row>
    <row r="135" spans="1:65" s="2" customFormat="1" ht="16.5" customHeight="1">
      <c r="A135" s="31"/>
      <c r="B135" s="32"/>
      <c r="C135" s="206" t="s">
        <v>203</v>
      </c>
      <c r="D135" s="206" t="s">
        <v>136</v>
      </c>
      <c r="E135" s="207" t="s">
        <v>463</v>
      </c>
      <c r="F135" s="208" t="s">
        <v>464</v>
      </c>
      <c r="G135" s="209" t="s">
        <v>216</v>
      </c>
      <c r="H135" s="210">
        <v>1</v>
      </c>
      <c r="I135" s="211"/>
      <c r="J135" s="212">
        <f t="shared" si="0"/>
        <v>0</v>
      </c>
      <c r="K135" s="213"/>
      <c r="L135" s="36"/>
      <c r="M135" s="214" t="s">
        <v>1</v>
      </c>
      <c r="N135" s="215" t="s">
        <v>41</v>
      </c>
      <c r="O135" s="68"/>
      <c r="P135" s="216">
        <f t="shared" si="1"/>
        <v>0</v>
      </c>
      <c r="Q135" s="216">
        <v>0</v>
      </c>
      <c r="R135" s="216">
        <f t="shared" si="2"/>
        <v>0</v>
      </c>
      <c r="S135" s="216">
        <v>0</v>
      </c>
      <c r="T135" s="217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8" t="s">
        <v>140</v>
      </c>
      <c r="AT135" s="218" t="s">
        <v>136</v>
      </c>
      <c r="AU135" s="218" t="s">
        <v>88</v>
      </c>
      <c r="AY135" s="14" t="s">
        <v>133</v>
      </c>
      <c r="BE135" s="219">
        <f t="shared" si="4"/>
        <v>0</v>
      </c>
      <c r="BF135" s="219">
        <f t="shared" si="5"/>
        <v>0</v>
      </c>
      <c r="BG135" s="219">
        <f t="shared" si="6"/>
        <v>0</v>
      </c>
      <c r="BH135" s="219">
        <f t="shared" si="7"/>
        <v>0</v>
      </c>
      <c r="BI135" s="219">
        <f t="shared" si="8"/>
        <v>0</v>
      </c>
      <c r="BJ135" s="14" t="s">
        <v>88</v>
      </c>
      <c r="BK135" s="219">
        <f t="shared" si="9"/>
        <v>0</v>
      </c>
      <c r="BL135" s="14" t="s">
        <v>140</v>
      </c>
      <c r="BM135" s="218" t="s">
        <v>465</v>
      </c>
    </row>
    <row r="136" spans="1:65" s="2" customFormat="1" ht="16.5" customHeight="1">
      <c r="A136" s="31"/>
      <c r="B136" s="32"/>
      <c r="C136" s="206" t="s">
        <v>79</v>
      </c>
      <c r="D136" s="206" t="s">
        <v>136</v>
      </c>
      <c r="E136" s="207" t="s">
        <v>466</v>
      </c>
      <c r="F136" s="208" t="s">
        <v>467</v>
      </c>
      <c r="G136" s="209" t="s">
        <v>216</v>
      </c>
      <c r="H136" s="210">
        <v>2</v>
      </c>
      <c r="I136" s="211"/>
      <c r="J136" s="212">
        <f t="shared" si="0"/>
        <v>0</v>
      </c>
      <c r="K136" s="213"/>
      <c r="L136" s="36"/>
      <c r="M136" s="214" t="s">
        <v>1</v>
      </c>
      <c r="N136" s="215" t="s">
        <v>41</v>
      </c>
      <c r="O136" s="68"/>
      <c r="P136" s="216">
        <f t="shared" si="1"/>
        <v>0</v>
      </c>
      <c r="Q136" s="216">
        <v>0</v>
      </c>
      <c r="R136" s="216">
        <f t="shared" si="2"/>
        <v>0</v>
      </c>
      <c r="S136" s="216">
        <v>0</v>
      </c>
      <c r="T136" s="217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8" t="s">
        <v>140</v>
      </c>
      <c r="AT136" s="218" t="s">
        <v>136</v>
      </c>
      <c r="AU136" s="218" t="s">
        <v>88</v>
      </c>
      <c r="AY136" s="14" t="s">
        <v>133</v>
      </c>
      <c r="BE136" s="219">
        <f t="shared" si="4"/>
        <v>0</v>
      </c>
      <c r="BF136" s="219">
        <f t="shared" si="5"/>
        <v>0</v>
      </c>
      <c r="BG136" s="219">
        <f t="shared" si="6"/>
        <v>0</v>
      </c>
      <c r="BH136" s="219">
        <f t="shared" si="7"/>
        <v>0</v>
      </c>
      <c r="BI136" s="219">
        <f t="shared" si="8"/>
        <v>0</v>
      </c>
      <c r="BJ136" s="14" t="s">
        <v>88</v>
      </c>
      <c r="BK136" s="219">
        <f t="shared" si="9"/>
        <v>0</v>
      </c>
      <c r="BL136" s="14" t="s">
        <v>140</v>
      </c>
      <c r="BM136" s="218" t="s">
        <v>468</v>
      </c>
    </row>
    <row r="137" spans="1:65" s="2" customFormat="1" ht="21.75" customHeight="1">
      <c r="A137" s="31"/>
      <c r="B137" s="32"/>
      <c r="C137" s="206" t="s">
        <v>213</v>
      </c>
      <c r="D137" s="206" t="s">
        <v>136</v>
      </c>
      <c r="E137" s="207" t="s">
        <v>469</v>
      </c>
      <c r="F137" s="208" t="s">
        <v>470</v>
      </c>
      <c r="G137" s="209" t="s">
        <v>216</v>
      </c>
      <c r="H137" s="210">
        <v>1</v>
      </c>
      <c r="I137" s="211"/>
      <c r="J137" s="212">
        <f t="shared" si="0"/>
        <v>0</v>
      </c>
      <c r="K137" s="213"/>
      <c r="L137" s="36"/>
      <c r="M137" s="214" t="s">
        <v>1</v>
      </c>
      <c r="N137" s="215" t="s">
        <v>41</v>
      </c>
      <c r="O137" s="68"/>
      <c r="P137" s="216">
        <f t="shared" si="1"/>
        <v>0</v>
      </c>
      <c r="Q137" s="216">
        <v>0</v>
      </c>
      <c r="R137" s="216">
        <f t="shared" si="2"/>
        <v>0</v>
      </c>
      <c r="S137" s="216">
        <v>0</v>
      </c>
      <c r="T137" s="217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8" t="s">
        <v>140</v>
      </c>
      <c r="AT137" s="218" t="s">
        <v>136</v>
      </c>
      <c r="AU137" s="218" t="s">
        <v>88</v>
      </c>
      <c r="AY137" s="14" t="s">
        <v>133</v>
      </c>
      <c r="BE137" s="219">
        <f t="shared" si="4"/>
        <v>0</v>
      </c>
      <c r="BF137" s="219">
        <f t="shared" si="5"/>
        <v>0</v>
      </c>
      <c r="BG137" s="219">
        <f t="shared" si="6"/>
        <v>0</v>
      </c>
      <c r="BH137" s="219">
        <f t="shared" si="7"/>
        <v>0</v>
      </c>
      <c r="BI137" s="219">
        <f t="shared" si="8"/>
        <v>0</v>
      </c>
      <c r="BJ137" s="14" t="s">
        <v>88</v>
      </c>
      <c r="BK137" s="219">
        <f t="shared" si="9"/>
        <v>0</v>
      </c>
      <c r="BL137" s="14" t="s">
        <v>140</v>
      </c>
      <c r="BM137" s="218" t="s">
        <v>471</v>
      </c>
    </row>
    <row r="138" spans="1:65" s="2" customFormat="1" ht="16.5" customHeight="1">
      <c r="A138" s="31"/>
      <c r="B138" s="32"/>
      <c r="C138" s="206" t="s">
        <v>218</v>
      </c>
      <c r="D138" s="206" t="s">
        <v>136</v>
      </c>
      <c r="E138" s="207" t="s">
        <v>472</v>
      </c>
      <c r="F138" s="208" t="s">
        <v>473</v>
      </c>
      <c r="G138" s="209" t="s">
        <v>216</v>
      </c>
      <c r="H138" s="210">
        <v>1</v>
      </c>
      <c r="I138" s="211"/>
      <c r="J138" s="212">
        <f t="shared" si="0"/>
        <v>0</v>
      </c>
      <c r="K138" s="213"/>
      <c r="L138" s="36"/>
      <c r="M138" s="214" t="s">
        <v>1</v>
      </c>
      <c r="N138" s="215" t="s">
        <v>41</v>
      </c>
      <c r="O138" s="68"/>
      <c r="P138" s="216">
        <f t="shared" si="1"/>
        <v>0</v>
      </c>
      <c r="Q138" s="216">
        <v>0</v>
      </c>
      <c r="R138" s="216">
        <f t="shared" si="2"/>
        <v>0</v>
      </c>
      <c r="S138" s="216">
        <v>0</v>
      </c>
      <c r="T138" s="217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8" t="s">
        <v>140</v>
      </c>
      <c r="AT138" s="218" t="s">
        <v>136</v>
      </c>
      <c r="AU138" s="218" t="s">
        <v>88</v>
      </c>
      <c r="AY138" s="14" t="s">
        <v>133</v>
      </c>
      <c r="BE138" s="219">
        <f t="shared" si="4"/>
        <v>0</v>
      </c>
      <c r="BF138" s="219">
        <f t="shared" si="5"/>
        <v>0</v>
      </c>
      <c r="BG138" s="219">
        <f t="shared" si="6"/>
        <v>0</v>
      </c>
      <c r="BH138" s="219">
        <f t="shared" si="7"/>
        <v>0</v>
      </c>
      <c r="BI138" s="219">
        <f t="shared" si="8"/>
        <v>0</v>
      </c>
      <c r="BJ138" s="14" t="s">
        <v>88</v>
      </c>
      <c r="BK138" s="219">
        <f t="shared" si="9"/>
        <v>0</v>
      </c>
      <c r="BL138" s="14" t="s">
        <v>140</v>
      </c>
      <c r="BM138" s="218" t="s">
        <v>474</v>
      </c>
    </row>
    <row r="139" spans="1:65" s="12" customFormat="1" ht="22.9" customHeight="1">
      <c r="B139" s="190"/>
      <c r="C139" s="191"/>
      <c r="D139" s="192" t="s">
        <v>74</v>
      </c>
      <c r="E139" s="204" t="s">
        <v>475</v>
      </c>
      <c r="F139" s="204" t="s">
        <v>476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SUM(P140:P151)</f>
        <v>0</v>
      </c>
      <c r="Q139" s="198"/>
      <c r="R139" s="199">
        <f>SUM(R140:R151)</f>
        <v>0</v>
      </c>
      <c r="S139" s="198"/>
      <c r="T139" s="200">
        <f>SUM(T140:T151)</f>
        <v>0</v>
      </c>
      <c r="AR139" s="201" t="s">
        <v>82</v>
      </c>
      <c r="AT139" s="202" t="s">
        <v>74</v>
      </c>
      <c r="AU139" s="202" t="s">
        <v>82</v>
      </c>
      <c r="AY139" s="201" t="s">
        <v>133</v>
      </c>
      <c r="BK139" s="203">
        <f>SUM(BK140:BK151)</f>
        <v>0</v>
      </c>
    </row>
    <row r="140" spans="1:65" s="2" customFormat="1" ht="21.75" customHeight="1">
      <c r="A140" s="31"/>
      <c r="B140" s="32"/>
      <c r="C140" s="206" t="s">
        <v>7</v>
      </c>
      <c r="D140" s="206" t="s">
        <v>136</v>
      </c>
      <c r="E140" s="207" t="s">
        <v>477</v>
      </c>
      <c r="F140" s="208" t="s">
        <v>478</v>
      </c>
      <c r="G140" s="209" t="s">
        <v>216</v>
      </c>
      <c r="H140" s="210">
        <v>1</v>
      </c>
      <c r="I140" s="211"/>
      <c r="J140" s="212">
        <f t="shared" ref="J140:J151" si="10">ROUND(I140*H140,2)</f>
        <v>0</v>
      </c>
      <c r="K140" s="213"/>
      <c r="L140" s="36"/>
      <c r="M140" s="214" t="s">
        <v>1</v>
      </c>
      <c r="N140" s="215" t="s">
        <v>41</v>
      </c>
      <c r="O140" s="68"/>
      <c r="P140" s="216">
        <f t="shared" ref="P140:P151" si="11">O140*H140</f>
        <v>0</v>
      </c>
      <c r="Q140" s="216">
        <v>0</v>
      </c>
      <c r="R140" s="216">
        <f t="shared" ref="R140:R151" si="12">Q140*H140</f>
        <v>0</v>
      </c>
      <c r="S140" s="216">
        <v>0</v>
      </c>
      <c r="T140" s="217">
        <f t="shared" ref="T140:T151" si="13"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8" t="s">
        <v>140</v>
      </c>
      <c r="AT140" s="218" t="s">
        <v>136</v>
      </c>
      <c r="AU140" s="218" t="s">
        <v>88</v>
      </c>
      <c r="AY140" s="14" t="s">
        <v>133</v>
      </c>
      <c r="BE140" s="219">
        <f t="shared" ref="BE140:BE151" si="14">IF(N140="základná",J140,0)</f>
        <v>0</v>
      </c>
      <c r="BF140" s="219">
        <f t="shared" ref="BF140:BF151" si="15">IF(N140="znížená",J140,0)</f>
        <v>0</v>
      </c>
      <c r="BG140" s="219">
        <f t="shared" ref="BG140:BG151" si="16">IF(N140="zákl. prenesená",J140,0)</f>
        <v>0</v>
      </c>
      <c r="BH140" s="219">
        <f t="shared" ref="BH140:BH151" si="17">IF(N140="zníž. prenesená",J140,0)</f>
        <v>0</v>
      </c>
      <c r="BI140" s="219">
        <f t="shared" ref="BI140:BI151" si="18">IF(N140="nulová",J140,0)</f>
        <v>0</v>
      </c>
      <c r="BJ140" s="14" t="s">
        <v>88</v>
      </c>
      <c r="BK140" s="219">
        <f t="shared" ref="BK140:BK151" si="19">ROUND(I140*H140,2)</f>
        <v>0</v>
      </c>
      <c r="BL140" s="14" t="s">
        <v>140</v>
      </c>
      <c r="BM140" s="218" t="s">
        <v>479</v>
      </c>
    </row>
    <row r="141" spans="1:65" s="2" customFormat="1" ht="16.5" customHeight="1">
      <c r="A141" s="31"/>
      <c r="B141" s="32"/>
      <c r="C141" s="206" t="s">
        <v>225</v>
      </c>
      <c r="D141" s="206" t="s">
        <v>136</v>
      </c>
      <c r="E141" s="207" t="s">
        <v>480</v>
      </c>
      <c r="F141" s="208" t="s">
        <v>481</v>
      </c>
      <c r="G141" s="209" t="s">
        <v>216</v>
      </c>
      <c r="H141" s="210">
        <v>1</v>
      </c>
      <c r="I141" s="211"/>
      <c r="J141" s="212">
        <f t="shared" si="10"/>
        <v>0</v>
      </c>
      <c r="K141" s="213"/>
      <c r="L141" s="36"/>
      <c r="M141" s="214" t="s">
        <v>1</v>
      </c>
      <c r="N141" s="215" t="s">
        <v>41</v>
      </c>
      <c r="O141" s="68"/>
      <c r="P141" s="216">
        <f t="shared" si="11"/>
        <v>0</v>
      </c>
      <c r="Q141" s="216">
        <v>0</v>
      </c>
      <c r="R141" s="216">
        <f t="shared" si="12"/>
        <v>0</v>
      </c>
      <c r="S141" s="216">
        <v>0</v>
      </c>
      <c r="T141" s="217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8" t="s">
        <v>140</v>
      </c>
      <c r="AT141" s="218" t="s">
        <v>136</v>
      </c>
      <c r="AU141" s="218" t="s">
        <v>88</v>
      </c>
      <c r="AY141" s="14" t="s">
        <v>133</v>
      </c>
      <c r="BE141" s="219">
        <f t="shared" si="14"/>
        <v>0</v>
      </c>
      <c r="BF141" s="219">
        <f t="shared" si="15"/>
        <v>0</v>
      </c>
      <c r="BG141" s="219">
        <f t="shared" si="16"/>
        <v>0</v>
      </c>
      <c r="BH141" s="219">
        <f t="shared" si="17"/>
        <v>0</v>
      </c>
      <c r="BI141" s="219">
        <f t="shared" si="18"/>
        <v>0</v>
      </c>
      <c r="BJ141" s="14" t="s">
        <v>88</v>
      </c>
      <c r="BK141" s="219">
        <f t="shared" si="19"/>
        <v>0</v>
      </c>
      <c r="BL141" s="14" t="s">
        <v>140</v>
      </c>
      <c r="BM141" s="218" t="s">
        <v>482</v>
      </c>
    </row>
    <row r="142" spans="1:65" s="2" customFormat="1" ht="16.5" customHeight="1">
      <c r="A142" s="31"/>
      <c r="B142" s="32"/>
      <c r="C142" s="206" t="s">
        <v>264</v>
      </c>
      <c r="D142" s="206" t="s">
        <v>136</v>
      </c>
      <c r="E142" s="207" t="s">
        <v>483</v>
      </c>
      <c r="F142" s="208" t="s">
        <v>484</v>
      </c>
      <c r="G142" s="209" t="s">
        <v>216</v>
      </c>
      <c r="H142" s="210">
        <v>1</v>
      </c>
      <c r="I142" s="211"/>
      <c r="J142" s="212">
        <f t="shared" si="10"/>
        <v>0</v>
      </c>
      <c r="K142" s="213"/>
      <c r="L142" s="36"/>
      <c r="M142" s="214" t="s">
        <v>1</v>
      </c>
      <c r="N142" s="215" t="s">
        <v>41</v>
      </c>
      <c r="O142" s="68"/>
      <c r="P142" s="216">
        <f t="shared" si="11"/>
        <v>0</v>
      </c>
      <c r="Q142" s="216">
        <v>0</v>
      </c>
      <c r="R142" s="216">
        <f t="shared" si="12"/>
        <v>0</v>
      </c>
      <c r="S142" s="216">
        <v>0</v>
      </c>
      <c r="T142" s="217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8" t="s">
        <v>140</v>
      </c>
      <c r="AT142" s="218" t="s">
        <v>136</v>
      </c>
      <c r="AU142" s="218" t="s">
        <v>88</v>
      </c>
      <c r="AY142" s="14" t="s">
        <v>133</v>
      </c>
      <c r="BE142" s="219">
        <f t="shared" si="14"/>
        <v>0</v>
      </c>
      <c r="BF142" s="219">
        <f t="shared" si="15"/>
        <v>0</v>
      </c>
      <c r="BG142" s="219">
        <f t="shared" si="16"/>
        <v>0</v>
      </c>
      <c r="BH142" s="219">
        <f t="shared" si="17"/>
        <v>0</v>
      </c>
      <c r="BI142" s="219">
        <f t="shared" si="18"/>
        <v>0</v>
      </c>
      <c r="BJ142" s="14" t="s">
        <v>88</v>
      </c>
      <c r="BK142" s="219">
        <f t="shared" si="19"/>
        <v>0</v>
      </c>
      <c r="BL142" s="14" t="s">
        <v>140</v>
      </c>
      <c r="BM142" s="218" t="s">
        <v>485</v>
      </c>
    </row>
    <row r="143" spans="1:65" s="2" customFormat="1" ht="16.5" customHeight="1">
      <c r="A143" s="31"/>
      <c r="B143" s="32"/>
      <c r="C143" s="206" t="s">
        <v>298</v>
      </c>
      <c r="D143" s="206" t="s">
        <v>136</v>
      </c>
      <c r="E143" s="207" t="s">
        <v>486</v>
      </c>
      <c r="F143" s="208" t="s">
        <v>487</v>
      </c>
      <c r="G143" s="209" t="s">
        <v>216</v>
      </c>
      <c r="H143" s="210">
        <v>1</v>
      </c>
      <c r="I143" s="211"/>
      <c r="J143" s="212">
        <f t="shared" si="10"/>
        <v>0</v>
      </c>
      <c r="K143" s="213"/>
      <c r="L143" s="36"/>
      <c r="M143" s="214" t="s">
        <v>1</v>
      </c>
      <c r="N143" s="215" t="s">
        <v>41</v>
      </c>
      <c r="O143" s="68"/>
      <c r="P143" s="216">
        <f t="shared" si="11"/>
        <v>0</v>
      </c>
      <c r="Q143" s="216">
        <v>0</v>
      </c>
      <c r="R143" s="216">
        <f t="shared" si="12"/>
        <v>0</v>
      </c>
      <c r="S143" s="216">
        <v>0</v>
      </c>
      <c r="T143" s="217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8" t="s">
        <v>140</v>
      </c>
      <c r="AT143" s="218" t="s">
        <v>136</v>
      </c>
      <c r="AU143" s="218" t="s">
        <v>88</v>
      </c>
      <c r="AY143" s="14" t="s">
        <v>133</v>
      </c>
      <c r="BE143" s="219">
        <f t="shared" si="14"/>
        <v>0</v>
      </c>
      <c r="BF143" s="219">
        <f t="shared" si="15"/>
        <v>0</v>
      </c>
      <c r="BG143" s="219">
        <f t="shared" si="16"/>
        <v>0</v>
      </c>
      <c r="BH143" s="219">
        <f t="shared" si="17"/>
        <v>0</v>
      </c>
      <c r="BI143" s="219">
        <f t="shared" si="18"/>
        <v>0</v>
      </c>
      <c r="BJ143" s="14" t="s">
        <v>88</v>
      </c>
      <c r="BK143" s="219">
        <f t="shared" si="19"/>
        <v>0</v>
      </c>
      <c r="BL143" s="14" t="s">
        <v>140</v>
      </c>
      <c r="BM143" s="218" t="s">
        <v>488</v>
      </c>
    </row>
    <row r="144" spans="1:65" s="2" customFormat="1" ht="16.5" customHeight="1">
      <c r="A144" s="31"/>
      <c r="B144" s="32"/>
      <c r="C144" s="206" t="s">
        <v>267</v>
      </c>
      <c r="D144" s="206" t="s">
        <v>136</v>
      </c>
      <c r="E144" s="207" t="s">
        <v>489</v>
      </c>
      <c r="F144" s="208" t="s">
        <v>490</v>
      </c>
      <c r="G144" s="209" t="s">
        <v>216</v>
      </c>
      <c r="H144" s="210">
        <v>1</v>
      </c>
      <c r="I144" s="211"/>
      <c r="J144" s="212">
        <f t="shared" si="10"/>
        <v>0</v>
      </c>
      <c r="K144" s="213"/>
      <c r="L144" s="36"/>
      <c r="M144" s="214" t="s">
        <v>1</v>
      </c>
      <c r="N144" s="215" t="s">
        <v>41</v>
      </c>
      <c r="O144" s="68"/>
      <c r="P144" s="216">
        <f t="shared" si="11"/>
        <v>0</v>
      </c>
      <c r="Q144" s="216">
        <v>0</v>
      </c>
      <c r="R144" s="216">
        <f t="shared" si="12"/>
        <v>0</v>
      </c>
      <c r="S144" s="216">
        <v>0</v>
      </c>
      <c r="T144" s="217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8" t="s">
        <v>140</v>
      </c>
      <c r="AT144" s="218" t="s">
        <v>136</v>
      </c>
      <c r="AU144" s="218" t="s">
        <v>88</v>
      </c>
      <c r="AY144" s="14" t="s">
        <v>133</v>
      </c>
      <c r="BE144" s="219">
        <f t="shared" si="14"/>
        <v>0</v>
      </c>
      <c r="BF144" s="219">
        <f t="shared" si="15"/>
        <v>0</v>
      </c>
      <c r="BG144" s="219">
        <f t="shared" si="16"/>
        <v>0</v>
      </c>
      <c r="BH144" s="219">
        <f t="shared" si="17"/>
        <v>0</v>
      </c>
      <c r="BI144" s="219">
        <f t="shared" si="18"/>
        <v>0</v>
      </c>
      <c r="BJ144" s="14" t="s">
        <v>88</v>
      </c>
      <c r="BK144" s="219">
        <f t="shared" si="19"/>
        <v>0</v>
      </c>
      <c r="BL144" s="14" t="s">
        <v>140</v>
      </c>
      <c r="BM144" s="218" t="s">
        <v>491</v>
      </c>
    </row>
    <row r="145" spans="1:65" s="2" customFormat="1" ht="16.5" customHeight="1">
      <c r="A145" s="31"/>
      <c r="B145" s="32"/>
      <c r="C145" s="206" t="s">
        <v>305</v>
      </c>
      <c r="D145" s="206" t="s">
        <v>136</v>
      </c>
      <c r="E145" s="207" t="s">
        <v>492</v>
      </c>
      <c r="F145" s="208" t="s">
        <v>493</v>
      </c>
      <c r="G145" s="209" t="s">
        <v>216</v>
      </c>
      <c r="H145" s="210">
        <v>1</v>
      </c>
      <c r="I145" s="211"/>
      <c r="J145" s="212">
        <f t="shared" si="10"/>
        <v>0</v>
      </c>
      <c r="K145" s="213"/>
      <c r="L145" s="36"/>
      <c r="M145" s="214" t="s">
        <v>1</v>
      </c>
      <c r="N145" s="215" t="s">
        <v>41</v>
      </c>
      <c r="O145" s="68"/>
      <c r="P145" s="216">
        <f t="shared" si="11"/>
        <v>0</v>
      </c>
      <c r="Q145" s="216">
        <v>0</v>
      </c>
      <c r="R145" s="216">
        <f t="shared" si="12"/>
        <v>0</v>
      </c>
      <c r="S145" s="216">
        <v>0</v>
      </c>
      <c r="T145" s="217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8" t="s">
        <v>140</v>
      </c>
      <c r="AT145" s="218" t="s">
        <v>136</v>
      </c>
      <c r="AU145" s="218" t="s">
        <v>88</v>
      </c>
      <c r="AY145" s="14" t="s">
        <v>133</v>
      </c>
      <c r="BE145" s="219">
        <f t="shared" si="14"/>
        <v>0</v>
      </c>
      <c r="BF145" s="219">
        <f t="shared" si="15"/>
        <v>0</v>
      </c>
      <c r="BG145" s="219">
        <f t="shared" si="16"/>
        <v>0</v>
      </c>
      <c r="BH145" s="219">
        <f t="shared" si="17"/>
        <v>0</v>
      </c>
      <c r="BI145" s="219">
        <f t="shared" si="18"/>
        <v>0</v>
      </c>
      <c r="BJ145" s="14" t="s">
        <v>88</v>
      </c>
      <c r="BK145" s="219">
        <f t="shared" si="19"/>
        <v>0</v>
      </c>
      <c r="BL145" s="14" t="s">
        <v>140</v>
      </c>
      <c r="BM145" s="218" t="s">
        <v>494</v>
      </c>
    </row>
    <row r="146" spans="1:65" s="2" customFormat="1" ht="16.5" customHeight="1">
      <c r="A146" s="31"/>
      <c r="B146" s="32"/>
      <c r="C146" s="206" t="s">
        <v>270</v>
      </c>
      <c r="D146" s="206" t="s">
        <v>136</v>
      </c>
      <c r="E146" s="207" t="s">
        <v>495</v>
      </c>
      <c r="F146" s="208" t="s">
        <v>496</v>
      </c>
      <c r="G146" s="209" t="s">
        <v>216</v>
      </c>
      <c r="H146" s="210">
        <v>1</v>
      </c>
      <c r="I146" s="211"/>
      <c r="J146" s="212">
        <f t="shared" si="10"/>
        <v>0</v>
      </c>
      <c r="K146" s="213"/>
      <c r="L146" s="36"/>
      <c r="M146" s="214" t="s">
        <v>1</v>
      </c>
      <c r="N146" s="215" t="s">
        <v>41</v>
      </c>
      <c r="O146" s="68"/>
      <c r="P146" s="216">
        <f t="shared" si="11"/>
        <v>0</v>
      </c>
      <c r="Q146" s="216">
        <v>0</v>
      </c>
      <c r="R146" s="216">
        <f t="shared" si="12"/>
        <v>0</v>
      </c>
      <c r="S146" s="216">
        <v>0</v>
      </c>
      <c r="T146" s="217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8" t="s">
        <v>140</v>
      </c>
      <c r="AT146" s="218" t="s">
        <v>136</v>
      </c>
      <c r="AU146" s="218" t="s">
        <v>88</v>
      </c>
      <c r="AY146" s="14" t="s">
        <v>133</v>
      </c>
      <c r="BE146" s="219">
        <f t="shared" si="14"/>
        <v>0</v>
      </c>
      <c r="BF146" s="219">
        <f t="shared" si="15"/>
        <v>0</v>
      </c>
      <c r="BG146" s="219">
        <f t="shared" si="16"/>
        <v>0</v>
      </c>
      <c r="BH146" s="219">
        <f t="shared" si="17"/>
        <v>0</v>
      </c>
      <c r="BI146" s="219">
        <f t="shared" si="18"/>
        <v>0</v>
      </c>
      <c r="BJ146" s="14" t="s">
        <v>88</v>
      </c>
      <c r="BK146" s="219">
        <f t="shared" si="19"/>
        <v>0</v>
      </c>
      <c r="BL146" s="14" t="s">
        <v>140</v>
      </c>
      <c r="BM146" s="218" t="s">
        <v>497</v>
      </c>
    </row>
    <row r="147" spans="1:65" s="2" customFormat="1" ht="16.5" customHeight="1">
      <c r="A147" s="31"/>
      <c r="B147" s="32"/>
      <c r="C147" s="206" t="s">
        <v>312</v>
      </c>
      <c r="D147" s="206" t="s">
        <v>136</v>
      </c>
      <c r="E147" s="207" t="s">
        <v>498</v>
      </c>
      <c r="F147" s="208" t="s">
        <v>499</v>
      </c>
      <c r="G147" s="209" t="s">
        <v>241</v>
      </c>
      <c r="H147" s="210">
        <v>15</v>
      </c>
      <c r="I147" s="211"/>
      <c r="J147" s="212">
        <f t="shared" si="10"/>
        <v>0</v>
      </c>
      <c r="K147" s="213"/>
      <c r="L147" s="36"/>
      <c r="M147" s="214" t="s">
        <v>1</v>
      </c>
      <c r="N147" s="215" t="s">
        <v>41</v>
      </c>
      <c r="O147" s="68"/>
      <c r="P147" s="216">
        <f t="shared" si="11"/>
        <v>0</v>
      </c>
      <c r="Q147" s="216">
        <v>0</v>
      </c>
      <c r="R147" s="216">
        <f t="shared" si="12"/>
        <v>0</v>
      </c>
      <c r="S147" s="216">
        <v>0</v>
      </c>
      <c r="T147" s="217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8" t="s">
        <v>140</v>
      </c>
      <c r="AT147" s="218" t="s">
        <v>136</v>
      </c>
      <c r="AU147" s="218" t="s">
        <v>88</v>
      </c>
      <c r="AY147" s="14" t="s">
        <v>133</v>
      </c>
      <c r="BE147" s="219">
        <f t="shared" si="14"/>
        <v>0</v>
      </c>
      <c r="BF147" s="219">
        <f t="shared" si="15"/>
        <v>0</v>
      </c>
      <c r="BG147" s="219">
        <f t="shared" si="16"/>
        <v>0</v>
      </c>
      <c r="BH147" s="219">
        <f t="shared" si="17"/>
        <v>0</v>
      </c>
      <c r="BI147" s="219">
        <f t="shared" si="18"/>
        <v>0</v>
      </c>
      <c r="BJ147" s="14" t="s">
        <v>88</v>
      </c>
      <c r="BK147" s="219">
        <f t="shared" si="19"/>
        <v>0</v>
      </c>
      <c r="BL147" s="14" t="s">
        <v>140</v>
      </c>
      <c r="BM147" s="218" t="s">
        <v>500</v>
      </c>
    </row>
    <row r="148" spans="1:65" s="2" customFormat="1" ht="16.5" customHeight="1">
      <c r="A148" s="31"/>
      <c r="B148" s="32"/>
      <c r="C148" s="206" t="s">
        <v>273</v>
      </c>
      <c r="D148" s="206" t="s">
        <v>136</v>
      </c>
      <c r="E148" s="207" t="s">
        <v>501</v>
      </c>
      <c r="F148" s="208" t="s">
        <v>502</v>
      </c>
      <c r="G148" s="209" t="s">
        <v>216</v>
      </c>
      <c r="H148" s="210">
        <v>2</v>
      </c>
      <c r="I148" s="211"/>
      <c r="J148" s="212">
        <f t="shared" si="10"/>
        <v>0</v>
      </c>
      <c r="K148" s="213"/>
      <c r="L148" s="36"/>
      <c r="M148" s="214" t="s">
        <v>1</v>
      </c>
      <c r="N148" s="215" t="s">
        <v>41</v>
      </c>
      <c r="O148" s="68"/>
      <c r="P148" s="216">
        <f t="shared" si="11"/>
        <v>0</v>
      </c>
      <c r="Q148" s="216">
        <v>0</v>
      </c>
      <c r="R148" s="216">
        <f t="shared" si="12"/>
        <v>0</v>
      </c>
      <c r="S148" s="216">
        <v>0</v>
      </c>
      <c r="T148" s="217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8" t="s">
        <v>140</v>
      </c>
      <c r="AT148" s="218" t="s">
        <v>136</v>
      </c>
      <c r="AU148" s="218" t="s">
        <v>88</v>
      </c>
      <c r="AY148" s="14" t="s">
        <v>133</v>
      </c>
      <c r="BE148" s="219">
        <f t="shared" si="14"/>
        <v>0</v>
      </c>
      <c r="BF148" s="219">
        <f t="shared" si="15"/>
        <v>0</v>
      </c>
      <c r="BG148" s="219">
        <f t="shared" si="16"/>
        <v>0</v>
      </c>
      <c r="BH148" s="219">
        <f t="shared" si="17"/>
        <v>0</v>
      </c>
      <c r="BI148" s="219">
        <f t="shared" si="18"/>
        <v>0</v>
      </c>
      <c r="BJ148" s="14" t="s">
        <v>88</v>
      </c>
      <c r="BK148" s="219">
        <f t="shared" si="19"/>
        <v>0</v>
      </c>
      <c r="BL148" s="14" t="s">
        <v>140</v>
      </c>
      <c r="BM148" s="218" t="s">
        <v>503</v>
      </c>
    </row>
    <row r="149" spans="1:65" s="2" customFormat="1" ht="16.5" customHeight="1">
      <c r="A149" s="31"/>
      <c r="B149" s="32"/>
      <c r="C149" s="206" t="s">
        <v>319</v>
      </c>
      <c r="D149" s="206" t="s">
        <v>136</v>
      </c>
      <c r="E149" s="207" t="s">
        <v>504</v>
      </c>
      <c r="F149" s="208" t="s">
        <v>505</v>
      </c>
      <c r="G149" s="209" t="s">
        <v>216</v>
      </c>
      <c r="H149" s="210">
        <v>2</v>
      </c>
      <c r="I149" s="211"/>
      <c r="J149" s="212">
        <f t="shared" si="10"/>
        <v>0</v>
      </c>
      <c r="K149" s="213"/>
      <c r="L149" s="36"/>
      <c r="M149" s="214" t="s">
        <v>1</v>
      </c>
      <c r="N149" s="215" t="s">
        <v>41</v>
      </c>
      <c r="O149" s="68"/>
      <c r="P149" s="216">
        <f t="shared" si="11"/>
        <v>0</v>
      </c>
      <c r="Q149" s="216">
        <v>0</v>
      </c>
      <c r="R149" s="216">
        <f t="shared" si="12"/>
        <v>0</v>
      </c>
      <c r="S149" s="216">
        <v>0</v>
      </c>
      <c r="T149" s="217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8" t="s">
        <v>140</v>
      </c>
      <c r="AT149" s="218" t="s">
        <v>136</v>
      </c>
      <c r="AU149" s="218" t="s">
        <v>88</v>
      </c>
      <c r="AY149" s="14" t="s">
        <v>133</v>
      </c>
      <c r="BE149" s="219">
        <f t="shared" si="14"/>
        <v>0</v>
      </c>
      <c r="BF149" s="219">
        <f t="shared" si="15"/>
        <v>0</v>
      </c>
      <c r="BG149" s="219">
        <f t="shared" si="16"/>
        <v>0</v>
      </c>
      <c r="BH149" s="219">
        <f t="shared" si="17"/>
        <v>0</v>
      </c>
      <c r="BI149" s="219">
        <f t="shared" si="18"/>
        <v>0</v>
      </c>
      <c r="BJ149" s="14" t="s">
        <v>88</v>
      </c>
      <c r="BK149" s="219">
        <f t="shared" si="19"/>
        <v>0</v>
      </c>
      <c r="BL149" s="14" t="s">
        <v>140</v>
      </c>
      <c r="BM149" s="218" t="s">
        <v>506</v>
      </c>
    </row>
    <row r="150" spans="1:65" s="2" customFormat="1" ht="21.75" customHeight="1">
      <c r="A150" s="31"/>
      <c r="B150" s="32"/>
      <c r="C150" s="206" t="s">
        <v>276</v>
      </c>
      <c r="D150" s="206" t="s">
        <v>136</v>
      </c>
      <c r="E150" s="207" t="s">
        <v>507</v>
      </c>
      <c r="F150" s="208" t="s">
        <v>508</v>
      </c>
      <c r="G150" s="209" t="s">
        <v>216</v>
      </c>
      <c r="H150" s="210">
        <v>1</v>
      </c>
      <c r="I150" s="211"/>
      <c r="J150" s="212">
        <f t="shared" si="10"/>
        <v>0</v>
      </c>
      <c r="K150" s="213"/>
      <c r="L150" s="36"/>
      <c r="M150" s="214" t="s">
        <v>1</v>
      </c>
      <c r="N150" s="215" t="s">
        <v>41</v>
      </c>
      <c r="O150" s="68"/>
      <c r="P150" s="216">
        <f t="shared" si="11"/>
        <v>0</v>
      </c>
      <c r="Q150" s="216">
        <v>0</v>
      </c>
      <c r="R150" s="216">
        <f t="shared" si="12"/>
        <v>0</v>
      </c>
      <c r="S150" s="216">
        <v>0</v>
      </c>
      <c r="T150" s="217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8" t="s">
        <v>140</v>
      </c>
      <c r="AT150" s="218" t="s">
        <v>136</v>
      </c>
      <c r="AU150" s="218" t="s">
        <v>88</v>
      </c>
      <c r="AY150" s="14" t="s">
        <v>133</v>
      </c>
      <c r="BE150" s="219">
        <f t="shared" si="14"/>
        <v>0</v>
      </c>
      <c r="BF150" s="219">
        <f t="shared" si="15"/>
        <v>0</v>
      </c>
      <c r="BG150" s="219">
        <f t="shared" si="16"/>
        <v>0</v>
      </c>
      <c r="BH150" s="219">
        <f t="shared" si="17"/>
        <v>0</v>
      </c>
      <c r="BI150" s="219">
        <f t="shared" si="18"/>
        <v>0</v>
      </c>
      <c r="BJ150" s="14" t="s">
        <v>88</v>
      </c>
      <c r="BK150" s="219">
        <f t="shared" si="19"/>
        <v>0</v>
      </c>
      <c r="BL150" s="14" t="s">
        <v>140</v>
      </c>
      <c r="BM150" s="218" t="s">
        <v>509</v>
      </c>
    </row>
    <row r="151" spans="1:65" s="2" customFormat="1" ht="21.75" customHeight="1">
      <c r="A151" s="31"/>
      <c r="B151" s="32"/>
      <c r="C151" s="206" t="s">
        <v>326</v>
      </c>
      <c r="D151" s="206" t="s">
        <v>136</v>
      </c>
      <c r="E151" s="207" t="s">
        <v>510</v>
      </c>
      <c r="F151" s="208" t="s">
        <v>511</v>
      </c>
      <c r="G151" s="209" t="s">
        <v>512</v>
      </c>
      <c r="H151" s="210">
        <v>108</v>
      </c>
      <c r="I151" s="211"/>
      <c r="J151" s="212">
        <f t="shared" si="10"/>
        <v>0</v>
      </c>
      <c r="K151" s="213"/>
      <c r="L151" s="36"/>
      <c r="M151" s="214" t="s">
        <v>1</v>
      </c>
      <c r="N151" s="215" t="s">
        <v>41</v>
      </c>
      <c r="O151" s="68"/>
      <c r="P151" s="216">
        <f t="shared" si="11"/>
        <v>0</v>
      </c>
      <c r="Q151" s="216">
        <v>0</v>
      </c>
      <c r="R151" s="216">
        <f t="shared" si="12"/>
        <v>0</v>
      </c>
      <c r="S151" s="216">
        <v>0</v>
      </c>
      <c r="T151" s="217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8" t="s">
        <v>140</v>
      </c>
      <c r="AT151" s="218" t="s">
        <v>136</v>
      </c>
      <c r="AU151" s="218" t="s">
        <v>88</v>
      </c>
      <c r="AY151" s="14" t="s">
        <v>133</v>
      </c>
      <c r="BE151" s="219">
        <f t="shared" si="14"/>
        <v>0</v>
      </c>
      <c r="BF151" s="219">
        <f t="shared" si="15"/>
        <v>0</v>
      </c>
      <c r="BG151" s="219">
        <f t="shared" si="16"/>
        <v>0</v>
      </c>
      <c r="BH151" s="219">
        <f t="shared" si="17"/>
        <v>0</v>
      </c>
      <c r="BI151" s="219">
        <f t="shared" si="18"/>
        <v>0</v>
      </c>
      <c r="BJ151" s="14" t="s">
        <v>88</v>
      </c>
      <c r="BK151" s="219">
        <f t="shared" si="19"/>
        <v>0</v>
      </c>
      <c r="BL151" s="14" t="s">
        <v>140</v>
      </c>
      <c r="BM151" s="218" t="s">
        <v>513</v>
      </c>
    </row>
    <row r="152" spans="1:65" s="12" customFormat="1" ht="22.9" customHeight="1">
      <c r="B152" s="190"/>
      <c r="C152" s="191"/>
      <c r="D152" s="192" t="s">
        <v>74</v>
      </c>
      <c r="E152" s="204" t="s">
        <v>514</v>
      </c>
      <c r="F152" s="204" t="s">
        <v>515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SUM(P153:P158)</f>
        <v>0</v>
      </c>
      <c r="Q152" s="198"/>
      <c r="R152" s="199">
        <f>SUM(R153:R158)</f>
        <v>0</v>
      </c>
      <c r="S152" s="198"/>
      <c r="T152" s="200">
        <f>SUM(T153:T158)</f>
        <v>0</v>
      </c>
      <c r="AR152" s="201" t="s">
        <v>82</v>
      </c>
      <c r="AT152" s="202" t="s">
        <v>74</v>
      </c>
      <c r="AU152" s="202" t="s">
        <v>82</v>
      </c>
      <c r="AY152" s="201" t="s">
        <v>133</v>
      </c>
      <c r="BK152" s="203">
        <f>SUM(BK153:BK158)</f>
        <v>0</v>
      </c>
    </row>
    <row r="153" spans="1:65" s="2" customFormat="1" ht="16.5" customHeight="1">
      <c r="A153" s="31"/>
      <c r="B153" s="32"/>
      <c r="C153" s="206" t="s">
        <v>279</v>
      </c>
      <c r="D153" s="206" t="s">
        <v>136</v>
      </c>
      <c r="E153" s="207" t="s">
        <v>516</v>
      </c>
      <c r="F153" s="208" t="s">
        <v>517</v>
      </c>
      <c r="G153" s="209" t="s">
        <v>216</v>
      </c>
      <c r="H153" s="210">
        <v>1</v>
      </c>
      <c r="I153" s="211"/>
      <c r="J153" s="212">
        <f t="shared" ref="J153:J158" si="20">ROUND(I153*H153,2)</f>
        <v>0</v>
      </c>
      <c r="K153" s="213"/>
      <c r="L153" s="36"/>
      <c r="M153" s="214" t="s">
        <v>1</v>
      </c>
      <c r="N153" s="215" t="s">
        <v>41</v>
      </c>
      <c r="O153" s="68"/>
      <c r="P153" s="216">
        <f t="shared" ref="P153:P158" si="21">O153*H153</f>
        <v>0</v>
      </c>
      <c r="Q153" s="216">
        <v>0</v>
      </c>
      <c r="R153" s="216">
        <f t="shared" ref="R153:R158" si="22">Q153*H153</f>
        <v>0</v>
      </c>
      <c r="S153" s="216">
        <v>0</v>
      </c>
      <c r="T153" s="217">
        <f t="shared" ref="T153:T158" si="23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8" t="s">
        <v>140</v>
      </c>
      <c r="AT153" s="218" t="s">
        <v>136</v>
      </c>
      <c r="AU153" s="218" t="s">
        <v>88</v>
      </c>
      <c r="AY153" s="14" t="s">
        <v>133</v>
      </c>
      <c r="BE153" s="219">
        <f t="shared" ref="BE153:BE158" si="24">IF(N153="základná",J153,0)</f>
        <v>0</v>
      </c>
      <c r="BF153" s="219">
        <f t="shared" ref="BF153:BF158" si="25">IF(N153="znížená",J153,0)</f>
        <v>0</v>
      </c>
      <c r="BG153" s="219">
        <f t="shared" ref="BG153:BG158" si="26">IF(N153="zákl. prenesená",J153,0)</f>
        <v>0</v>
      </c>
      <c r="BH153" s="219">
        <f t="shared" ref="BH153:BH158" si="27">IF(N153="zníž. prenesená",J153,0)</f>
        <v>0</v>
      </c>
      <c r="BI153" s="219">
        <f t="shared" ref="BI153:BI158" si="28">IF(N153="nulová",J153,0)</f>
        <v>0</v>
      </c>
      <c r="BJ153" s="14" t="s">
        <v>88</v>
      </c>
      <c r="BK153" s="219">
        <f t="shared" ref="BK153:BK158" si="29">ROUND(I153*H153,2)</f>
        <v>0</v>
      </c>
      <c r="BL153" s="14" t="s">
        <v>140</v>
      </c>
      <c r="BM153" s="218" t="s">
        <v>518</v>
      </c>
    </row>
    <row r="154" spans="1:65" s="2" customFormat="1" ht="16.5" customHeight="1">
      <c r="A154" s="31"/>
      <c r="B154" s="32"/>
      <c r="C154" s="206" t="s">
        <v>332</v>
      </c>
      <c r="D154" s="206" t="s">
        <v>136</v>
      </c>
      <c r="E154" s="207" t="s">
        <v>519</v>
      </c>
      <c r="F154" s="208" t="s">
        <v>520</v>
      </c>
      <c r="G154" s="209" t="s">
        <v>216</v>
      </c>
      <c r="H154" s="210">
        <v>7</v>
      </c>
      <c r="I154" s="211"/>
      <c r="J154" s="212">
        <f t="shared" si="20"/>
        <v>0</v>
      </c>
      <c r="K154" s="213"/>
      <c r="L154" s="36"/>
      <c r="M154" s="214" t="s">
        <v>1</v>
      </c>
      <c r="N154" s="215" t="s">
        <v>41</v>
      </c>
      <c r="O154" s="68"/>
      <c r="P154" s="216">
        <f t="shared" si="21"/>
        <v>0</v>
      </c>
      <c r="Q154" s="216">
        <v>0</v>
      </c>
      <c r="R154" s="216">
        <f t="shared" si="22"/>
        <v>0</v>
      </c>
      <c r="S154" s="216">
        <v>0</v>
      </c>
      <c r="T154" s="217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18" t="s">
        <v>140</v>
      </c>
      <c r="AT154" s="218" t="s">
        <v>136</v>
      </c>
      <c r="AU154" s="218" t="s">
        <v>88</v>
      </c>
      <c r="AY154" s="14" t="s">
        <v>133</v>
      </c>
      <c r="BE154" s="219">
        <f t="shared" si="24"/>
        <v>0</v>
      </c>
      <c r="BF154" s="219">
        <f t="shared" si="25"/>
        <v>0</v>
      </c>
      <c r="BG154" s="219">
        <f t="shared" si="26"/>
        <v>0</v>
      </c>
      <c r="BH154" s="219">
        <f t="shared" si="27"/>
        <v>0</v>
      </c>
      <c r="BI154" s="219">
        <f t="shared" si="28"/>
        <v>0</v>
      </c>
      <c r="BJ154" s="14" t="s">
        <v>88</v>
      </c>
      <c r="BK154" s="219">
        <f t="shared" si="29"/>
        <v>0</v>
      </c>
      <c r="BL154" s="14" t="s">
        <v>140</v>
      </c>
      <c r="BM154" s="218" t="s">
        <v>521</v>
      </c>
    </row>
    <row r="155" spans="1:65" s="2" customFormat="1" ht="16.5" customHeight="1">
      <c r="A155" s="31"/>
      <c r="B155" s="32"/>
      <c r="C155" s="206" t="s">
        <v>282</v>
      </c>
      <c r="D155" s="206" t="s">
        <v>136</v>
      </c>
      <c r="E155" s="207" t="s">
        <v>522</v>
      </c>
      <c r="F155" s="208" t="s">
        <v>523</v>
      </c>
      <c r="G155" s="209" t="s">
        <v>216</v>
      </c>
      <c r="H155" s="210">
        <v>1</v>
      </c>
      <c r="I155" s="211"/>
      <c r="J155" s="212">
        <f t="shared" si="20"/>
        <v>0</v>
      </c>
      <c r="K155" s="213"/>
      <c r="L155" s="36"/>
      <c r="M155" s="214" t="s">
        <v>1</v>
      </c>
      <c r="N155" s="215" t="s">
        <v>41</v>
      </c>
      <c r="O155" s="68"/>
      <c r="P155" s="216">
        <f t="shared" si="21"/>
        <v>0</v>
      </c>
      <c r="Q155" s="216">
        <v>0</v>
      </c>
      <c r="R155" s="216">
        <f t="shared" si="22"/>
        <v>0</v>
      </c>
      <c r="S155" s="216">
        <v>0</v>
      </c>
      <c r="T155" s="217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8" t="s">
        <v>140</v>
      </c>
      <c r="AT155" s="218" t="s">
        <v>136</v>
      </c>
      <c r="AU155" s="218" t="s">
        <v>88</v>
      </c>
      <c r="AY155" s="14" t="s">
        <v>133</v>
      </c>
      <c r="BE155" s="219">
        <f t="shared" si="24"/>
        <v>0</v>
      </c>
      <c r="BF155" s="219">
        <f t="shared" si="25"/>
        <v>0</v>
      </c>
      <c r="BG155" s="219">
        <f t="shared" si="26"/>
        <v>0</v>
      </c>
      <c r="BH155" s="219">
        <f t="shared" si="27"/>
        <v>0</v>
      </c>
      <c r="BI155" s="219">
        <f t="shared" si="28"/>
        <v>0</v>
      </c>
      <c r="BJ155" s="14" t="s">
        <v>88</v>
      </c>
      <c r="BK155" s="219">
        <f t="shared" si="29"/>
        <v>0</v>
      </c>
      <c r="BL155" s="14" t="s">
        <v>140</v>
      </c>
      <c r="BM155" s="218" t="s">
        <v>524</v>
      </c>
    </row>
    <row r="156" spans="1:65" s="2" customFormat="1" ht="16.5" customHeight="1">
      <c r="A156" s="31"/>
      <c r="B156" s="32"/>
      <c r="C156" s="206" t="s">
        <v>339</v>
      </c>
      <c r="D156" s="206" t="s">
        <v>136</v>
      </c>
      <c r="E156" s="207" t="s">
        <v>525</v>
      </c>
      <c r="F156" s="208" t="s">
        <v>526</v>
      </c>
      <c r="G156" s="209" t="s">
        <v>241</v>
      </c>
      <c r="H156" s="210">
        <v>160</v>
      </c>
      <c r="I156" s="211"/>
      <c r="J156" s="212">
        <f t="shared" si="20"/>
        <v>0</v>
      </c>
      <c r="K156" s="213"/>
      <c r="L156" s="36"/>
      <c r="M156" s="214" t="s">
        <v>1</v>
      </c>
      <c r="N156" s="215" t="s">
        <v>41</v>
      </c>
      <c r="O156" s="68"/>
      <c r="P156" s="216">
        <f t="shared" si="21"/>
        <v>0</v>
      </c>
      <c r="Q156" s="216">
        <v>0</v>
      </c>
      <c r="R156" s="216">
        <f t="shared" si="22"/>
        <v>0</v>
      </c>
      <c r="S156" s="216">
        <v>0</v>
      </c>
      <c r="T156" s="217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18" t="s">
        <v>140</v>
      </c>
      <c r="AT156" s="218" t="s">
        <v>136</v>
      </c>
      <c r="AU156" s="218" t="s">
        <v>88</v>
      </c>
      <c r="AY156" s="14" t="s">
        <v>133</v>
      </c>
      <c r="BE156" s="219">
        <f t="shared" si="24"/>
        <v>0</v>
      </c>
      <c r="BF156" s="219">
        <f t="shared" si="25"/>
        <v>0</v>
      </c>
      <c r="BG156" s="219">
        <f t="shared" si="26"/>
        <v>0</v>
      </c>
      <c r="BH156" s="219">
        <f t="shared" si="27"/>
        <v>0</v>
      </c>
      <c r="BI156" s="219">
        <f t="shared" si="28"/>
        <v>0</v>
      </c>
      <c r="BJ156" s="14" t="s">
        <v>88</v>
      </c>
      <c r="BK156" s="219">
        <f t="shared" si="29"/>
        <v>0</v>
      </c>
      <c r="BL156" s="14" t="s">
        <v>140</v>
      </c>
      <c r="BM156" s="218" t="s">
        <v>527</v>
      </c>
    </row>
    <row r="157" spans="1:65" s="2" customFormat="1" ht="16.5" customHeight="1">
      <c r="A157" s="31"/>
      <c r="B157" s="32"/>
      <c r="C157" s="206" t="s">
        <v>285</v>
      </c>
      <c r="D157" s="206" t="s">
        <v>136</v>
      </c>
      <c r="E157" s="207" t="s">
        <v>528</v>
      </c>
      <c r="F157" s="208" t="s">
        <v>529</v>
      </c>
      <c r="G157" s="209" t="s">
        <v>241</v>
      </c>
      <c r="H157" s="210">
        <v>4</v>
      </c>
      <c r="I157" s="211"/>
      <c r="J157" s="212">
        <f t="shared" si="20"/>
        <v>0</v>
      </c>
      <c r="K157" s="213"/>
      <c r="L157" s="36"/>
      <c r="M157" s="214" t="s">
        <v>1</v>
      </c>
      <c r="N157" s="215" t="s">
        <v>41</v>
      </c>
      <c r="O157" s="68"/>
      <c r="P157" s="216">
        <f t="shared" si="21"/>
        <v>0</v>
      </c>
      <c r="Q157" s="216">
        <v>0</v>
      </c>
      <c r="R157" s="216">
        <f t="shared" si="22"/>
        <v>0</v>
      </c>
      <c r="S157" s="216">
        <v>0</v>
      </c>
      <c r="T157" s="217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18" t="s">
        <v>140</v>
      </c>
      <c r="AT157" s="218" t="s">
        <v>136</v>
      </c>
      <c r="AU157" s="218" t="s">
        <v>88</v>
      </c>
      <c r="AY157" s="14" t="s">
        <v>133</v>
      </c>
      <c r="BE157" s="219">
        <f t="shared" si="24"/>
        <v>0</v>
      </c>
      <c r="BF157" s="219">
        <f t="shared" si="25"/>
        <v>0</v>
      </c>
      <c r="BG157" s="219">
        <f t="shared" si="26"/>
        <v>0</v>
      </c>
      <c r="BH157" s="219">
        <f t="shared" si="27"/>
        <v>0</v>
      </c>
      <c r="BI157" s="219">
        <f t="shared" si="28"/>
        <v>0</v>
      </c>
      <c r="BJ157" s="14" t="s">
        <v>88</v>
      </c>
      <c r="BK157" s="219">
        <f t="shared" si="29"/>
        <v>0</v>
      </c>
      <c r="BL157" s="14" t="s">
        <v>140</v>
      </c>
      <c r="BM157" s="218" t="s">
        <v>530</v>
      </c>
    </row>
    <row r="158" spans="1:65" s="2" customFormat="1" ht="16.5" customHeight="1">
      <c r="A158" s="31"/>
      <c r="B158" s="32"/>
      <c r="C158" s="206" t="s">
        <v>346</v>
      </c>
      <c r="D158" s="206" t="s">
        <v>136</v>
      </c>
      <c r="E158" s="207" t="s">
        <v>531</v>
      </c>
      <c r="F158" s="208" t="s">
        <v>473</v>
      </c>
      <c r="G158" s="209" t="s">
        <v>216</v>
      </c>
      <c r="H158" s="210">
        <v>1</v>
      </c>
      <c r="I158" s="211"/>
      <c r="J158" s="212">
        <f t="shared" si="20"/>
        <v>0</v>
      </c>
      <c r="K158" s="213"/>
      <c r="L158" s="36"/>
      <c r="M158" s="214" t="s">
        <v>1</v>
      </c>
      <c r="N158" s="215" t="s">
        <v>41</v>
      </c>
      <c r="O158" s="68"/>
      <c r="P158" s="216">
        <f t="shared" si="21"/>
        <v>0</v>
      </c>
      <c r="Q158" s="216">
        <v>0</v>
      </c>
      <c r="R158" s="216">
        <f t="shared" si="22"/>
        <v>0</v>
      </c>
      <c r="S158" s="216">
        <v>0</v>
      </c>
      <c r="T158" s="217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18" t="s">
        <v>140</v>
      </c>
      <c r="AT158" s="218" t="s">
        <v>136</v>
      </c>
      <c r="AU158" s="218" t="s">
        <v>88</v>
      </c>
      <c r="AY158" s="14" t="s">
        <v>133</v>
      </c>
      <c r="BE158" s="219">
        <f t="shared" si="24"/>
        <v>0</v>
      </c>
      <c r="BF158" s="219">
        <f t="shared" si="25"/>
        <v>0</v>
      </c>
      <c r="BG158" s="219">
        <f t="shared" si="26"/>
        <v>0</v>
      </c>
      <c r="BH158" s="219">
        <f t="shared" si="27"/>
        <v>0</v>
      </c>
      <c r="BI158" s="219">
        <f t="shared" si="28"/>
        <v>0</v>
      </c>
      <c r="BJ158" s="14" t="s">
        <v>88</v>
      </c>
      <c r="BK158" s="219">
        <f t="shared" si="29"/>
        <v>0</v>
      </c>
      <c r="BL158" s="14" t="s">
        <v>140</v>
      </c>
      <c r="BM158" s="218" t="s">
        <v>532</v>
      </c>
    </row>
    <row r="159" spans="1:65" s="12" customFormat="1" ht="22.9" customHeight="1">
      <c r="B159" s="190"/>
      <c r="C159" s="191"/>
      <c r="D159" s="192" t="s">
        <v>74</v>
      </c>
      <c r="E159" s="204" t="s">
        <v>533</v>
      </c>
      <c r="F159" s="204" t="s">
        <v>534</v>
      </c>
      <c r="G159" s="191"/>
      <c r="H159" s="191"/>
      <c r="I159" s="194"/>
      <c r="J159" s="205">
        <f>BK159</f>
        <v>0</v>
      </c>
      <c r="K159" s="191"/>
      <c r="L159" s="196"/>
      <c r="M159" s="197"/>
      <c r="N159" s="198"/>
      <c r="O159" s="198"/>
      <c r="P159" s="199">
        <f>SUM(P160:P167)</f>
        <v>0</v>
      </c>
      <c r="Q159" s="198"/>
      <c r="R159" s="199">
        <f>SUM(R160:R167)</f>
        <v>0</v>
      </c>
      <c r="S159" s="198"/>
      <c r="T159" s="200">
        <f>SUM(T160:T167)</f>
        <v>0</v>
      </c>
      <c r="AR159" s="201" t="s">
        <v>145</v>
      </c>
      <c r="AT159" s="202" t="s">
        <v>74</v>
      </c>
      <c r="AU159" s="202" t="s">
        <v>82</v>
      </c>
      <c r="AY159" s="201" t="s">
        <v>133</v>
      </c>
      <c r="BK159" s="203">
        <f>SUM(BK160:BK167)</f>
        <v>0</v>
      </c>
    </row>
    <row r="160" spans="1:65" s="2" customFormat="1" ht="16.5" customHeight="1">
      <c r="A160" s="31"/>
      <c r="B160" s="32"/>
      <c r="C160" s="206" t="s">
        <v>82</v>
      </c>
      <c r="D160" s="206" t="s">
        <v>136</v>
      </c>
      <c r="E160" s="207" t="s">
        <v>535</v>
      </c>
      <c r="F160" s="208" t="s">
        <v>536</v>
      </c>
      <c r="G160" s="209" t="s">
        <v>216</v>
      </c>
      <c r="H160" s="210">
        <v>1</v>
      </c>
      <c r="I160" s="211"/>
      <c r="J160" s="212">
        <f t="shared" ref="J160:J167" si="30">ROUND(I160*H160,2)</f>
        <v>0</v>
      </c>
      <c r="K160" s="213"/>
      <c r="L160" s="36"/>
      <c r="M160" s="214" t="s">
        <v>1</v>
      </c>
      <c r="N160" s="215" t="s">
        <v>41</v>
      </c>
      <c r="O160" s="68"/>
      <c r="P160" s="216">
        <f t="shared" ref="P160:P167" si="31">O160*H160</f>
        <v>0</v>
      </c>
      <c r="Q160" s="216">
        <v>0</v>
      </c>
      <c r="R160" s="216">
        <f t="shared" ref="R160:R167" si="32">Q160*H160</f>
        <v>0</v>
      </c>
      <c r="S160" s="216">
        <v>0</v>
      </c>
      <c r="T160" s="217">
        <f t="shared" ref="T160:T167" si="33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18" t="s">
        <v>242</v>
      </c>
      <c r="AT160" s="218" t="s">
        <v>136</v>
      </c>
      <c r="AU160" s="218" t="s">
        <v>88</v>
      </c>
      <c r="AY160" s="14" t="s">
        <v>133</v>
      </c>
      <c r="BE160" s="219">
        <f t="shared" ref="BE160:BE167" si="34">IF(N160="základná",J160,0)</f>
        <v>0</v>
      </c>
      <c r="BF160" s="219">
        <f t="shared" ref="BF160:BF167" si="35">IF(N160="znížená",J160,0)</f>
        <v>0</v>
      </c>
      <c r="BG160" s="219">
        <f t="shared" ref="BG160:BG167" si="36">IF(N160="zákl. prenesená",J160,0)</f>
        <v>0</v>
      </c>
      <c r="BH160" s="219">
        <f t="shared" ref="BH160:BH167" si="37">IF(N160="zníž. prenesená",J160,0)</f>
        <v>0</v>
      </c>
      <c r="BI160" s="219">
        <f t="shared" ref="BI160:BI167" si="38">IF(N160="nulová",J160,0)</f>
        <v>0</v>
      </c>
      <c r="BJ160" s="14" t="s">
        <v>88</v>
      </c>
      <c r="BK160" s="219">
        <f t="shared" ref="BK160:BK167" si="39">ROUND(I160*H160,2)</f>
        <v>0</v>
      </c>
      <c r="BL160" s="14" t="s">
        <v>242</v>
      </c>
      <c r="BM160" s="218" t="s">
        <v>537</v>
      </c>
    </row>
    <row r="161" spans="1:65" s="2" customFormat="1" ht="16.5" customHeight="1">
      <c r="A161" s="31"/>
      <c r="B161" s="32"/>
      <c r="C161" s="206" t="s">
        <v>88</v>
      </c>
      <c r="D161" s="206" t="s">
        <v>136</v>
      </c>
      <c r="E161" s="207" t="s">
        <v>538</v>
      </c>
      <c r="F161" s="208" t="s">
        <v>539</v>
      </c>
      <c r="G161" s="209" t="s">
        <v>216</v>
      </c>
      <c r="H161" s="210">
        <v>4</v>
      </c>
      <c r="I161" s="211"/>
      <c r="J161" s="212">
        <f t="shared" si="30"/>
        <v>0</v>
      </c>
      <c r="K161" s="213"/>
      <c r="L161" s="36"/>
      <c r="M161" s="214" t="s">
        <v>1</v>
      </c>
      <c r="N161" s="215" t="s">
        <v>41</v>
      </c>
      <c r="O161" s="68"/>
      <c r="P161" s="216">
        <f t="shared" si="31"/>
        <v>0</v>
      </c>
      <c r="Q161" s="216">
        <v>0</v>
      </c>
      <c r="R161" s="216">
        <f t="shared" si="32"/>
        <v>0</v>
      </c>
      <c r="S161" s="216">
        <v>0</v>
      </c>
      <c r="T161" s="217">
        <f t="shared" si="3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18" t="s">
        <v>242</v>
      </c>
      <c r="AT161" s="218" t="s">
        <v>136</v>
      </c>
      <c r="AU161" s="218" t="s">
        <v>88</v>
      </c>
      <c r="AY161" s="14" t="s">
        <v>133</v>
      </c>
      <c r="BE161" s="219">
        <f t="shared" si="34"/>
        <v>0</v>
      </c>
      <c r="BF161" s="219">
        <f t="shared" si="35"/>
        <v>0</v>
      </c>
      <c r="BG161" s="219">
        <f t="shared" si="36"/>
        <v>0</v>
      </c>
      <c r="BH161" s="219">
        <f t="shared" si="37"/>
        <v>0</v>
      </c>
      <c r="BI161" s="219">
        <f t="shared" si="38"/>
        <v>0</v>
      </c>
      <c r="BJ161" s="14" t="s">
        <v>88</v>
      </c>
      <c r="BK161" s="219">
        <f t="shared" si="39"/>
        <v>0</v>
      </c>
      <c r="BL161" s="14" t="s">
        <v>242</v>
      </c>
      <c r="BM161" s="218" t="s">
        <v>540</v>
      </c>
    </row>
    <row r="162" spans="1:65" s="2" customFormat="1" ht="16.5" customHeight="1">
      <c r="A162" s="31"/>
      <c r="B162" s="32"/>
      <c r="C162" s="206" t="s">
        <v>145</v>
      </c>
      <c r="D162" s="206" t="s">
        <v>136</v>
      </c>
      <c r="E162" s="207" t="s">
        <v>541</v>
      </c>
      <c r="F162" s="208" t="s">
        <v>542</v>
      </c>
      <c r="G162" s="209" t="s">
        <v>216</v>
      </c>
      <c r="H162" s="210">
        <v>2</v>
      </c>
      <c r="I162" s="211"/>
      <c r="J162" s="212">
        <f t="shared" si="30"/>
        <v>0</v>
      </c>
      <c r="K162" s="213"/>
      <c r="L162" s="36"/>
      <c r="M162" s="214" t="s">
        <v>1</v>
      </c>
      <c r="N162" s="215" t="s">
        <v>41</v>
      </c>
      <c r="O162" s="68"/>
      <c r="P162" s="216">
        <f t="shared" si="31"/>
        <v>0</v>
      </c>
      <c r="Q162" s="216">
        <v>0</v>
      </c>
      <c r="R162" s="216">
        <f t="shared" si="32"/>
        <v>0</v>
      </c>
      <c r="S162" s="216">
        <v>0</v>
      </c>
      <c r="T162" s="217">
        <f t="shared" si="3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18" t="s">
        <v>242</v>
      </c>
      <c r="AT162" s="218" t="s">
        <v>136</v>
      </c>
      <c r="AU162" s="218" t="s">
        <v>88</v>
      </c>
      <c r="AY162" s="14" t="s">
        <v>133</v>
      </c>
      <c r="BE162" s="219">
        <f t="shared" si="34"/>
        <v>0</v>
      </c>
      <c r="BF162" s="219">
        <f t="shared" si="35"/>
        <v>0</v>
      </c>
      <c r="BG162" s="219">
        <f t="shared" si="36"/>
        <v>0</v>
      </c>
      <c r="BH162" s="219">
        <f t="shared" si="37"/>
        <v>0</v>
      </c>
      <c r="BI162" s="219">
        <f t="shared" si="38"/>
        <v>0</v>
      </c>
      <c r="BJ162" s="14" t="s">
        <v>88</v>
      </c>
      <c r="BK162" s="219">
        <f t="shared" si="39"/>
        <v>0</v>
      </c>
      <c r="BL162" s="14" t="s">
        <v>242</v>
      </c>
      <c r="BM162" s="218" t="s">
        <v>543</v>
      </c>
    </row>
    <row r="163" spans="1:65" s="2" customFormat="1" ht="16.5" customHeight="1">
      <c r="A163" s="31"/>
      <c r="B163" s="32"/>
      <c r="C163" s="206" t="s">
        <v>140</v>
      </c>
      <c r="D163" s="206" t="s">
        <v>136</v>
      </c>
      <c r="E163" s="207" t="s">
        <v>544</v>
      </c>
      <c r="F163" s="208" t="s">
        <v>545</v>
      </c>
      <c r="G163" s="209" t="s">
        <v>216</v>
      </c>
      <c r="H163" s="210">
        <v>1</v>
      </c>
      <c r="I163" s="211"/>
      <c r="J163" s="212">
        <f t="shared" si="30"/>
        <v>0</v>
      </c>
      <c r="K163" s="213"/>
      <c r="L163" s="36"/>
      <c r="M163" s="214" t="s">
        <v>1</v>
      </c>
      <c r="N163" s="215" t="s">
        <v>41</v>
      </c>
      <c r="O163" s="68"/>
      <c r="P163" s="216">
        <f t="shared" si="31"/>
        <v>0</v>
      </c>
      <c r="Q163" s="216">
        <v>0</v>
      </c>
      <c r="R163" s="216">
        <f t="shared" si="32"/>
        <v>0</v>
      </c>
      <c r="S163" s="216">
        <v>0</v>
      </c>
      <c r="T163" s="217">
        <f t="shared" si="3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8" t="s">
        <v>242</v>
      </c>
      <c r="AT163" s="218" t="s">
        <v>136</v>
      </c>
      <c r="AU163" s="218" t="s">
        <v>88</v>
      </c>
      <c r="AY163" s="14" t="s">
        <v>133</v>
      </c>
      <c r="BE163" s="219">
        <f t="shared" si="34"/>
        <v>0</v>
      </c>
      <c r="BF163" s="219">
        <f t="shared" si="35"/>
        <v>0</v>
      </c>
      <c r="BG163" s="219">
        <f t="shared" si="36"/>
        <v>0</v>
      </c>
      <c r="BH163" s="219">
        <f t="shared" si="37"/>
        <v>0</v>
      </c>
      <c r="BI163" s="219">
        <f t="shared" si="38"/>
        <v>0</v>
      </c>
      <c r="BJ163" s="14" t="s">
        <v>88</v>
      </c>
      <c r="BK163" s="219">
        <f t="shared" si="39"/>
        <v>0</v>
      </c>
      <c r="BL163" s="14" t="s">
        <v>242</v>
      </c>
      <c r="BM163" s="218" t="s">
        <v>546</v>
      </c>
    </row>
    <row r="164" spans="1:65" s="2" customFormat="1" ht="16.5" customHeight="1">
      <c r="A164" s="31"/>
      <c r="B164" s="32"/>
      <c r="C164" s="206" t="s">
        <v>152</v>
      </c>
      <c r="D164" s="206" t="s">
        <v>136</v>
      </c>
      <c r="E164" s="207" t="s">
        <v>547</v>
      </c>
      <c r="F164" s="208" t="s">
        <v>548</v>
      </c>
      <c r="G164" s="209" t="s">
        <v>216</v>
      </c>
      <c r="H164" s="210">
        <v>55</v>
      </c>
      <c r="I164" s="211"/>
      <c r="J164" s="212">
        <f t="shared" si="30"/>
        <v>0</v>
      </c>
      <c r="K164" s="213"/>
      <c r="L164" s="36"/>
      <c r="M164" s="214" t="s">
        <v>1</v>
      </c>
      <c r="N164" s="215" t="s">
        <v>41</v>
      </c>
      <c r="O164" s="68"/>
      <c r="P164" s="216">
        <f t="shared" si="31"/>
        <v>0</v>
      </c>
      <c r="Q164" s="216">
        <v>0</v>
      </c>
      <c r="R164" s="216">
        <f t="shared" si="32"/>
        <v>0</v>
      </c>
      <c r="S164" s="216">
        <v>0</v>
      </c>
      <c r="T164" s="217">
        <f t="shared" si="3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8" t="s">
        <v>242</v>
      </c>
      <c r="AT164" s="218" t="s">
        <v>136</v>
      </c>
      <c r="AU164" s="218" t="s">
        <v>88</v>
      </c>
      <c r="AY164" s="14" t="s">
        <v>133</v>
      </c>
      <c r="BE164" s="219">
        <f t="shared" si="34"/>
        <v>0</v>
      </c>
      <c r="BF164" s="219">
        <f t="shared" si="35"/>
        <v>0</v>
      </c>
      <c r="BG164" s="219">
        <f t="shared" si="36"/>
        <v>0</v>
      </c>
      <c r="BH164" s="219">
        <f t="shared" si="37"/>
        <v>0</v>
      </c>
      <c r="BI164" s="219">
        <f t="shared" si="38"/>
        <v>0</v>
      </c>
      <c r="BJ164" s="14" t="s">
        <v>88</v>
      </c>
      <c r="BK164" s="219">
        <f t="shared" si="39"/>
        <v>0</v>
      </c>
      <c r="BL164" s="14" t="s">
        <v>242</v>
      </c>
      <c r="BM164" s="218" t="s">
        <v>549</v>
      </c>
    </row>
    <row r="165" spans="1:65" s="2" customFormat="1" ht="16.5" customHeight="1">
      <c r="A165" s="31"/>
      <c r="B165" s="32"/>
      <c r="C165" s="206" t="s">
        <v>134</v>
      </c>
      <c r="D165" s="206" t="s">
        <v>136</v>
      </c>
      <c r="E165" s="207" t="s">
        <v>550</v>
      </c>
      <c r="F165" s="208" t="s">
        <v>551</v>
      </c>
      <c r="G165" s="209" t="s">
        <v>216</v>
      </c>
      <c r="H165" s="210">
        <v>45</v>
      </c>
      <c r="I165" s="211"/>
      <c r="J165" s="212">
        <f t="shared" si="30"/>
        <v>0</v>
      </c>
      <c r="K165" s="213"/>
      <c r="L165" s="36"/>
      <c r="M165" s="214" t="s">
        <v>1</v>
      </c>
      <c r="N165" s="215" t="s">
        <v>41</v>
      </c>
      <c r="O165" s="68"/>
      <c r="P165" s="216">
        <f t="shared" si="31"/>
        <v>0</v>
      </c>
      <c r="Q165" s="216">
        <v>0</v>
      </c>
      <c r="R165" s="216">
        <f t="shared" si="32"/>
        <v>0</v>
      </c>
      <c r="S165" s="216">
        <v>0</v>
      </c>
      <c r="T165" s="217">
        <f t="shared" si="3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18" t="s">
        <v>242</v>
      </c>
      <c r="AT165" s="218" t="s">
        <v>136</v>
      </c>
      <c r="AU165" s="218" t="s">
        <v>88</v>
      </c>
      <c r="AY165" s="14" t="s">
        <v>133</v>
      </c>
      <c r="BE165" s="219">
        <f t="shared" si="34"/>
        <v>0</v>
      </c>
      <c r="BF165" s="219">
        <f t="shared" si="35"/>
        <v>0</v>
      </c>
      <c r="BG165" s="219">
        <f t="shared" si="36"/>
        <v>0</v>
      </c>
      <c r="BH165" s="219">
        <f t="shared" si="37"/>
        <v>0</v>
      </c>
      <c r="BI165" s="219">
        <f t="shared" si="38"/>
        <v>0</v>
      </c>
      <c r="BJ165" s="14" t="s">
        <v>88</v>
      </c>
      <c r="BK165" s="219">
        <f t="shared" si="39"/>
        <v>0</v>
      </c>
      <c r="BL165" s="14" t="s">
        <v>242</v>
      </c>
      <c r="BM165" s="218" t="s">
        <v>552</v>
      </c>
    </row>
    <row r="166" spans="1:65" s="2" customFormat="1" ht="16.5" customHeight="1">
      <c r="A166" s="31"/>
      <c r="B166" s="32"/>
      <c r="C166" s="206" t="s">
        <v>159</v>
      </c>
      <c r="D166" s="206" t="s">
        <v>136</v>
      </c>
      <c r="E166" s="207" t="s">
        <v>553</v>
      </c>
      <c r="F166" s="208" t="s">
        <v>554</v>
      </c>
      <c r="G166" s="209" t="s">
        <v>216</v>
      </c>
      <c r="H166" s="210">
        <v>25</v>
      </c>
      <c r="I166" s="211"/>
      <c r="J166" s="212">
        <f t="shared" si="30"/>
        <v>0</v>
      </c>
      <c r="K166" s="213"/>
      <c r="L166" s="36"/>
      <c r="M166" s="214" t="s">
        <v>1</v>
      </c>
      <c r="N166" s="215" t="s">
        <v>41</v>
      </c>
      <c r="O166" s="68"/>
      <c r="P166" s="216">
        <f t="shared" si="31"/>
        <v>0</v>
      </c>
      <c r="Q166" s="216">
        <v>0</v>
      </c>
      <c r="R166" s="216">
        <f t="shared" si="32"/>
        <v>0</v>
      </c>
      <c r="S166" s="216">
        <v>0</v>
      </c>
      <c r="T166" s="217">
        <f t="shared" si="3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18" t="s">
        <v>242</v>
      </c>
      <c r="AT166" s="218" t="s">
        <v>136</v>
      </c>
      <c r="AU166" s="218" t="s">
        <v>88</v>
      </c>
      <c r="AY166" s="14" t="s">
        <v>133</v>
      </c>
      <c r="BE166" s="219">
        <f t="shared" si="34"/>
        <v>0</v>
      </c>
      <c r="BF166" s="219">
        <f t="shared" si="35"/>
        <v>0</v>
      </c>
      <c r="BG166" s="219">
        <f t="shared" si="36"/>
        <v>0</v>
      </c>
      <c r="BH166" s="219">
        <f t="shared" si="37"/>
        <v>0</v>
      </c>
      <c r="BI166" s="219">
        <f t="shared" si="38"/>
        <v>0</v>
      </c>
      <c r="BJ166" s="14" t="s">
        <v>88</v>
      </c>
      <c r="BK166" s="219">
        <f t="shared" si="39"/>
        <v>0</v>
      </c>
      <c r="BL166" s="14" t="s">
        <v>242</v>
      </c>
      <c r="BM166" s="218" t="s">
        <v>555</v>
      </c>
    </row>
    <row r="167" spans="1:65" s="2" customFormat="1" ht="16.5" customHeight="1">
      <c r="A167" s="31"/>
      <c r="B167" s="32"/>
      <c r="C167" s="206" t="s">
        <v>163</v>
      </c>
      <c r="D167" s="206" t="s">
        <v>136</v>
      </c>
      <c r="E167" s="207" t="s">
        <v>556</v>
      </c>
      <c r="F167" s="208" t="s">
        <v>557</v>
      </c>
      <c r="G167" s="209" t="s">
        <v>216</v>
      </c>
      <c r="H167" s="210">
        <v>1</v>
      </c>
      <c r="I167" s="211"/>
      <c r="J167" s="212">
        <f t="shared" si="30"/>
        <v>0</v>
      </c>
      <c r="K167" s="213"/>
      <c r="L167" s="36"/>
      <c r="M167" s="220" t="s">
        <v>1</v>
      </c>
      <c r="N167" s="221" t="s">
        <v>41</v>
      </c>
      <c r="O167" s="222"/>
      <c r="P167" s="223">
        <f t="shared" si="31"/>
        <v>0</v>
      </c>
      <c r="Q167" s="223">
        <v>0</v>
      </c>
      <c r="R167" s="223">
        <f t="shared" si="32"/>
        <v>0</v>
      </c>
      <c r="S167" s="223">
        <v>0</v>
      </c>
      <c r="T167" s="224">
        <f t="shared" si="3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8" t="s">
        <v>242</v>
      </c>
      <c r="AT167" s="218" t="s">
        <v>136</v>
      </c>
      <c r="AU167" s="218" t="s">
        <v>88</v>
      </c>
      <c r="AY167" s="14" t="s">
        <v>133</v>
      </c>
      <c r="BE167" s="219">
        <f t="shared" si="34"/>
        <v>0</v>
      </c>
      <c r="BF167" s="219">
        <f t="shared" si="35"/>
        <v>0</v>
      </c>
      <c r="BG167" s="219">
        <f t="shared" si="36"/>
        <v>0</v>
      </c>
      <c r="BH167" s="219">
        <f t="shared" si="37"/>
        <v>0</v>
      </c>
      <c r="BI167" s="219">
        <f t="shared" si="38"/>
        <v>0</v>
      </c>
      <c r="BJ167" s="14" t="s">
        <v>88</v>
      </c>
      <c r="BK167" s="219">
        <f t="shared" si="39"/>
        <v>0</v>
      </c>
      <c r="BL167" s="14" t="s">
        <v>242</v>
      </c>
      <c r="BM167" s="218" t="s">
        <v>558</v>
      </c>
    </row>
    <row r="168" spans="1:65" s="2" customFormat="1" ht="6.95" customHeight="1">
      <c r="A168" s="31"/>
      <c r="B168" s="51"/>
      <c r="C168" s="52"/>
      <c r="D168" s="52"/>
      <c r="E168" s="52"/>
      <c r="F168" s="52"/>
      <c r="G168" s="52"/>
      <c r="H168" s="52"/>
      <c r="I168" s="155"/>
      <c r="J168" s="52"/>
      <c r="K168" s="52"/>
      <c r="L168" s="36"/>
      <c r="M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</row>
  </sheetData>
  <sheetProtection algorithmName="SHA-512" hashValue="JQWaKmjZcQ925Z3lS1Tq9OK68J8gQxCCvls8lvwuXkSWnqsWbo/5YGSDzSnYGW/KypKOdi8UUPFW53SEBVj30g==" saltValue="z7Nob7/whX7cN4GsYmluzGKoVtRT6QnOyu235L9NSPCYVREGLp4jW+ILEKHfuwZpC8YlYG1O81xzFl6w4mA1NA==" spinCount="100000" sheet="1" objects="1" scenarios="1" formatColumns="0" formatRows="0" autoFilter="0"/>
  <autoFilter ref="C124:K16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4" t="s">
        <v>98</v>
      </c>
    </row>
    <row r="3" spans="1:46" s="1" customFormat="1" ht="6.95" hidden="1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17"/>
      <c r="AT3" s="14" t="s">
        <v>75</v>
      </c>
    </row>
    <row r="4" spans="1:46" s="1" customFormat="1" ht="24.95" hidden="1" customHeight="1">
      <c r="B4" s="17"/>
      <c r="D4" s="116" t="s">
        <v>102</v>
      </c>
      <c r="I4" s="112"/>
      <c r="L4" s="17"/>
      <c r="M4" s="117" t="s">
        <v>9</v>
      </c>
      <c r="AT4" s="14" t="s">
        <v>4</v>
      </c>
    </row>
    <row r="5" spans="1:46" s="1" customFormat="1" ht="6.95" hidden="1" customHeight="1">
      <c r="B5" s="17"/>
      <c r="I5" s="112"/>
      <c r="L5" s="17"/>
    </row>
    <row r="6" spans="1:46" s="1" customFormat="1" ht="12" hidden="1" customHeight="1">
      <c r="B6" s="17"/>
      <c r="D6" s="118" t="s">
        <v>15</v>
      </c>
      <c r="I6" s="112"/>
      <c r="L6" s="17"/>
    </row>
    <row r="7" spans="1:46" s="1" customFormat="1" ht="16.5" hidden="1" customHeight="1">
      <c r="B7" s="17"/>
      <c r="E7" s="284" t="str">
        <f>'Rekapitulácia stavby'!K6</f>
        <v>Rekonštrukcia interiéru KD Stará Ľubovňa</v>
      </c>
      <c r="F7" s="285"/>
      <c r="G7" s="285"/>
      <c r="H7" s="285"/>
      <c r="I7" s="112"/>
      <c r="L7" s="17"/>
    </row>
    <row r="8" spans="1:46" s="1" customFormat="1" ht="12" hidden="1" customHeight="1">
      <c r="B8" s="17"/>
      <c r="D8" s="118" t="s">
        <v>103</v>
      </c>
      <c r="I8" s="112"/>
      <c r="L8" s="17"/>
    </row>
    <row r="9" spans="1:46" s="2" customFormat="1" ht="16.5" hidden="1" customHeight="1">
      <c r="A9" s="31"/>
      <c r="B9" s="36"/>
      <c r="C9" s="31"/>
      <c r="D9" s="31"/>
      <c r="E9" s="284" t="s">
        <v>104</v>
      </c>
      <c r="F9" s="286"/>
      <c r="G9" s="286"/>
      <c r="H9" s="286"/>
      <c r="I9" s="119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6"/>
      <c r="C10" s="31"/>
      <c r="D10" s="118" t="s">
        <v>105</v>
      </c>
      <c r="E10" s="31"/>
      <c r="F10" s="31"/>
      <c r="G10" s="31"/>
      <c r="H10" s="31"/>
      <c r="I10" s="119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hidden="1" customHeight="1">
      <c r="A11" s="31"/>
      <c r="B11" s="36"/>
      <c r="C11" s="31"/>
      <c r="D11" s="31"/>
      <c r="E11" s="287" t="s">
        <v>559</v>
      </c>
      <c r="F11" s="286"/>
      <c r="G11" s="286"/>
      <c r="H11" s="286"/>
      <c r="I11" s="119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 hidden="1">
      <c r="A12" s="31"/>
      <c r="B12" s="36"/>
      <c r="C12" s="31"/>
      <c r="D12" s="31"/>
      <c r="E12" s="31"/>
      <c r="F12" s="31"/>
      <c r="G12" s="31"/>
      <c r="H12" s="31"/>
      <c r="I12" s="119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hidden="1" customHeight="1">
      <c r="A13" s="31"/>
      <c r="B13" s="36"/>
      <c r="C13" s="31"/>
      <c r="D13" s="118" t="s">
        <v>17</v>
      </c>
      <c r="E13" s="31"/>
      <c r="F13" s="107" t="s">
        <v>1</v>
      </c>
      <c r="G13" s="31"/>
      <c r="H13" s="31"/>
      <c r="I13" s="120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18" t="s">
        <v>19</v>
      </c>
      <c r="E14" s="31"/>
      <c r="F14" s="107" t="s">
        <v>230</v>
      </c>
      <c r="G14" s="31"/>
      <c r="H14" s="31"/>
      <c r="I14" s="120" t="s">
        <v>21</v>
      </c>
      <c r="J14" s="121" t="str">
        <f>'Rekapitulácia stavby'!AN8</f>
        <v>28. 2. 2020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hidden="1" customHeight="1">
      <c r="A15" s="31"/>
      <c r="B15" s="36"/>
      <c r="C15" s="31"/>
      <c r="D15" s="31"/>
      <c r="E15" s="31"/>
      <c r="F15" s="31"/>
      <c r="G15" s="31"/>
      <c r="H15" s="31"/>
      <c r="I15" s="119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hidden="1" customHeight="1">
      <c r="A16" s="31"/>
      <c r="B16" s="36"/>
      <c r="C16" s="31"/>
      <c r="D16" s="118" t="s">
        <v>23</v>
      </c>
      <c r="E16" s="31"/>
      <c r="F16" s="31"/>
      <c r="G16" s="31"/>
      <c r="H16" s="31"/>
      <c r="I16" s="120" t="s">
        <v>24</v>
      </c>
      <c r="J16" s="107" t="str">
        <f>IF('Rekapitulácia stavby'!AN10="","",'Rekapitulácia stavby'!AN10)</f>
        <v/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6"/>
      <c r="C17" s="31"/>
      <c r="D17" s="31"/>
      <c r="E17" s="107" t="str">
        <f>IF('Rekapitulácia stavby'!E11="","",'Rekapitulácia stavby'!E11)</f>
        <v>Mesto Stará Ľubovňa</v>
      </c>
      <c r="F17" s="31"/>
      <c r="G17" s="31"/>
      <c r="H17" s="31"/>
      <c r="I17" s="120" t="s">
        <v>26</v>
      </c>
      <c r="J17" s="107" t="str">
        <f>IF('Rekapitulácia stavby'!AN11="","",'Rekapitulácia stavby'!AN11)</f>
        <v/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6"/>
      <c r="C18" s="31"/>
      <c r="D18" s="31"/>
      <c r="E18" s="31"/>
      <c r="F18" s="31"/>
      <c r="G18" s="31"/>
      <c r="H18" s="31"/>
      <c r="I18" s="119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6"/>
      <c r="C19" s="31"/>
      <c r="D19" s="118" t="s">
        <v>27</v>
      </c>
      <c r="E19" s="31"/>
      <c r="F19" s="31"/>
      <c r="G19" s="31"/>
      <c r="H19" s="31"/>
      <c r="I19" s="120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6"/>
      <c r="C20" s="31"/>
      <c r="D20" s="31"/>
      <c r="E20" s="288" t="str">
        <f>'Rekapitulácia stavby'!E14</f>
        <v>Vyplň údaj</v>
      </c>
      <c r="F20" s="289"/>
      <c r="G20" s="289"/>
      <c r="H20" s="289"/>
      <c r="I20" s="120" t="s">
        <v>26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6"/>
      <c r="C21" s="31"/>
      <c r="D21" s="31"/>
      <c r="E21" s="31"/>
      <c r="F21" s="31"/>
      <c r="G21" s="31"/>
      <c r="H21" s="31"/>
      <c r="I21" s="119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6"/>
      <c r="C22" s="31"/>
      <c r="D22" s="118" t="s">
        <v>29</v>
      </c>
      <c r="E22" s="31"/>
      <c r="F22" s="31"/>
      <c r="G22" s="31"/>
      <c r="H22" s="31"/>
      <c r="I22" s="120" t="s">
        <v>24</v>
      </c>
      <c r="J22" s="107" t="str">
        <f>IF('Rekapitulácia stavby'!AN16="","",'Rekapitulácia stavby'!AN16)</f>
        <v/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6"/>
      <c r="C23" s="31"/>
      <c r="D23" s="31"/>
      <c r="E23" s="107" t="str">
        <f>IF('Rekapitulácia stavby'!E17="","",'Rekapitulácia stavby'!E17)</f>
        <v>Ing. Vladislav Slosarčik</v>
      </c>
      <c r="F23" s="31"/>
      <c r="G23" s="31"/>
      <c r="H23" s="31"/>
      <c r="I23" s="120" t="s">
        <v>26</v>
      </c>
      <c r="J23" s="107" t="str">
        <f>IF('Rekapitulácia stavby'!AN17="","",'Rekapitulácia stavby'!AN17)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6"/>
      <c r="C24" s="31"/>
      <c r="D24" s="31"/>
      <c r="E24" s="31"/>
      <c r="F24" s="31"/>
      <c r="G24" s="31"/>
      <c r="H24" s="31"/>
      <c r="I24" s="119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6"/>
      <c r="C25" s="31"/>
      <c r="D25" s="118" t="s">
        <v>32</v>
      </c>
      <c r="E25" s="31"/>
      <c r="F25" s="31"/>
      <c r="G25" s="31"/>
      <c r="H25" s="31"/>
      <c r="I25" s="120" t="s">
        <v>24</v>
      </c>
      <c r="J25" s="107" t="str">
        <f>IF('Rekapitulácia stavby'!AN19="","",'Rekapitulácia stavby'!AN19)</f>
        <v/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6"/>
      <c r="C26" s="31"/>
      <c r="D26" s="31"/>
      <c r="E26" s="107" t="str">
        <f>IF('Rekapitulácia stavby'!E20="","",'Rekapitulácia stavby'!E20)</f>
        <v>Ing. Slosarčik</v>
      </c>
      <c r="F26" s="31"/>
      <c r="G26" s="31"/>
      <c r="H26" s="31"/>
      <c r="I26" s="120" t="s">
        <v>26</v>
      </c>
      <c r="J26" s="107" t="str">
        <f>IF('Rekapitulácia stavby'!AN20="","",'Rekapitulácia stavby'!AN20)</f>
        <v/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6"/>
      <c r="C27" s="31"/>
      <c r="D27" s="31"/>
      <c r="E27" s="31"/>
      <c r="F27" s="31"/>
      <c r="G27" s="31"/>
      <c r="H27" s="31"/>
      <c r="I27" s="119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6"/>
      <c r="C28" s="31"/>
      <c r="D28" s="118" t="s">
        <v>34</v>
      </c>
      <c r="E28" s="31"/>
      <c r="F28" s="31"/>
      <c r="G28" s="31"/>
      <c r="H28" s="31"/>
      <c r="I28" s="119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122"/>
      <c r="B29" s="123"/>
      <c r="C29" s="122"/>
      <c r="D29" s="122"/>
      <c r="E29" s="290" t="s">
        <v>1</v>
      </c>
      <c r="F29" s="290"/>
      <c r="G29" s="290"/>
      <c r="H29" s="290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hidden="1" customHeight="1">
      <c r="A30" s="31"/>
      <c r="B30" s="36"/>
      <c r="C30" s="31"/>
      <c r="D30" s="31"/>
      <c r="E30" s="31"/>
      <c r="F30" s="31"/>
      <c r="G30" s="31"/>
      <c r="H30" s="31"/>
      <c r="I30" s="119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26"/>
      <c r="E31" s="126"/>
      <c r="F31" s="126"/>
      <c r="G31" s="126"/>
      <c r="H31" s="126"/>
      <c r="I31" s="127"/>
      <c r="J31" s="126"/>
      <c r="K31" s="126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6"/>
      <c r="C32" s="31"/>
      <c r="D32" s="128" t="s">
        <v>35</v>
      </c>
      <c r="E32" s="31"/>
      <c r="F32" s="31"/>
      <c r="G32" s="31"/>
      <c r="H32" s="31"/>
      <c r="I32" s="119"/>
      <c r="J32" s="129">
        <f>ROUND(J123,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6"/>
      <c r="C33" s="31"/>
      <c r="D33" s="126"/>
      <c r="E33" s="126"/>
      <c r="F33" s="126"/>
      <c r="G33" s="126"/>
      <c r="H33" s="126"/>
      <c r="I33" s="127"/>
      <c r="J33" s="126"/>
      <c r="K33" s="126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31"/>
      <c r="F34" s="130" t="s">
        <v>37</v>
      </c>
      <c r="G34" s="31"/>
      <c r="H34" s="31"/>
      <c r="I34" s="131" t="s">
        <v>36</v>
      </c>
      <c r="J34" s="130" t="s">
        <v>38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132" t="s">
        <v>39</v>
      </c>
      <c r="E35" s="118" t="s">
        <v>40</v>
      </c>
      <c r="F35" s="133">
        <f>ROUND((SUM(BE123:BE131)),  2)</f>
        <v>0</v>
      </c>
      <c r="G35" s="31"/>
      <c r="H35" s="31"/>
      <c r="I35" s="134">
        <v>0.2</v>
      </c>
      <c r="J35" s="133">
        <f>ROUND(((SUM(BE123:BE131))*I35), 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8" t="s">
        <v>41</v>
      </c>
      <c r="F36" s="133">
        <f>ROUND((SUM(BF123:BF131)),  2)</f>
        <v>0</v>
      </c>
      <c r="G36" s="31"/>
      <c r="H36" s="31"/>
      <c r="I36" s="134">
        <v>0.2</v>
      </c>
      <c r="J36" s="133">
        <f>ROUND(((SUM(BF123:BF131))*I36), 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8" t="s">
        <v>42</v>
      </c>
      <c r="F37" s="133">
        <f>ROUND((SUM(BG123:BG131)),  2)</f>
        <v>0</v>
      </c>
      <c r="G37" s="31"/>
      <c r="H37" s="31"/>
      <c r="I37" s="134">
        <v>0.2</v>
      </c>
      <c r="J37" s="133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8" t="s">
        <v>43</v>
      </c>
      <c r="F38" s="133">
        <f>ROUND((SUM(BH123:BH131)),  2)</f>
        <v>0</v>
      </c>
      <c r="G38" s="31"/>
      <c r="H38" s="31"/>
      <c r="I38" s="134">
        <v>0.2</v>
      </c>
      <c r="J38" s="133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18" t="s">
        <v>44</v>
      </c>
      <c r="F39" s="133">
        <f>ROUND((SUM(BI123:BI131)),  2)</f>
        <v>0</v>
      </c>
      <c r="G39" s="31"/>
      <c r="H39" s="31"/>
      <c r="I39" s="134">
        <v>0</v>
      </c>
      <c r="J39" s="133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6"/>
      <c r="C40" s="31"/>
      <c r="D40" s="31"/>
      <c r="E40" s="31"/>
      <c r="F40" s="31"/>
      <c r="G40" s="31"/>
      <c r="H40" s="31"/>
      <c r="I40" s="119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6"/>
      <c r="C41" s="135"/>
      <c r="D41" s="136" t="s">
        <v>45</v>
      </c>
      <c r="E41" s="137"/>
      <c r="F41" s="137"/>
      <c r="G41" s="138" t="s">
        <v>46</v>
      </c>
      <c r="H41" s="139" t="s">
        <v>47</v>
      </c>
      <c r="I41" s="140"/>
      <c r="J41" s="141">
        <f>SUM(J32:J39)</f>
        <v>0</v>
      </c>
      <c r="K41" s="142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6"/>
      <c r="C42" s="31"/>
      <c r="D42" s="31"/>
      <c r="E42" s="31"/>
      <c r="F42" s="31"/>
      <c r="G42" s="31"/>
      <c r="H42" s="31"/>
      <c r="I42" s="119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7"/>
      <c r="I43" s="112"/>
      <c r="L43" s="17"/>
    </row>
    <row r="44" spans="1:31" s="1" customFormat="1" ht="14.45" hidden="1" customHeight="1">
      <c r="B44" s="17"/>
      <c r="I44" s="112"/>
      <c r="L44" s="17"/>
    </row>
    <row r="45" spans="1:31" s="1" customFormat="1" ht="14.45" hidden="1" customHeight="1">
      <c r="B45" s="17"/>
      <c r="I45" s="112"/>
      <c r="L45" s="17"/>
    </row>
    <row r="46" spans="1:31" s="1" customFormat="1" ht="14.45" hidden="1" customHeight="1">
      <c r="B46" s="17"/>
      <c r="I46" s="112"/>
      <c r="L46" s="17"/>
    </row>
    <row r="47" spans="1:31" s="1" customFormat="1" ht="14.45" hidden="1" customHeight="1">
      <c r="B47" s="17"/>
      <c r="I47" s="112"/>
      <c r="L47" s="17"/>
    </row>
    <row r="48" spans="1:31" s="1" customFormat="1" ht="14.45" hidden="1" customHeight="1">
      <c r="B48" s="17"/>
      <c r="I48" s="112"/>
      <c r="L48" s="17"/>
    </row>
    <row r="49" spans="1:31" s="1" customFormat="1" ht="14.45" hidden="1" customHeight="1">
      <c r="B49" s="17"/>
      <c r="I49" s="112"/>
      <c r="L49" s="17"/>
    </row>
    <row r="50" spans="1:31" s="2" customFormat="1" ht="14.45" hidden="1" customHeight="1">
      <c r="B50" s="48"/>
      <c r="D50" s="143" t="s">
        <v>48</v>
      </c>
      <c r="E50" s="144"/>
      <c r="F50" s="144"/>
      <c r="G50" s="143" t="s">
        <v>49</v>
      </c>
      <c r="H50" s="144"/>
      <c r="I50" s="145"/>
      <c r="J50" s="144"/>
      <c r="K50" s="144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46" t="s">
        <v>50</v>
      </c>
      <c r="E61" s="147"/>
      <c r="F61" s="148" t="s">
        <v>51</v>
      </c>
      <c r="G61" s="146" t="s">
        <v>50</v>
      </c>
      <c r="H61" s="147"/>
      <c r="I61" s="149"/>
      <c r="J61" s="150" t="s">
        <v>51</v>
      </c>
      <c r="K61" s="14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43" t="s">
        <v>52</v>
      </c>
      <c r="E65" s="151"/>
      <c r="F65" s="151"/>
      <c r="G65" s="143" t="s">
        <v>53</v>
      </c>
      <c r="H65" s="151"/>
      <c r="I65" s="152"/>
      <c r="J65" s="151"/>
      <c r="K65" s="15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46" t="s">
        <v>50</v>
      </c>
      <c r="E76" s="147"/>
      <c r="F76" s="148" t="s">
        <v>51</v>
      </c>
      <c r="G76" s="146" t="s">
        <v>50</v>
      </c>
      <c r="H76" s="147"/>
      <c r="I76" s="149"/>
      <c r="J76" s="150" t="s">
        <v>51</v>
      </c>
      <c r="K76" s="14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31" s="2" customFormat="1" ht="6.95" customHeight="1">
      <c r="A81" s="31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107</v>
      </c>
      <c r="D82" s="33"/>
      <c r="E82" s="33"/>
      <c r="F82" s="33"/>
      <c r="G82" s="33"/>
      <c r="H82" s="33"/>
      <c r="I82" s="119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119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119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91" t="str">
        <f>E7</f>
        <v>Rekonštrukcia interiéru KD Stará Ľubovňa</v>
      </c>
      <c r="F85" s="292"/>
      <c r="G85" s="292"/>
      <c r="H85" s="292"/>
      <c r="I85" s="119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103</v>
      </c>
      <c r="D86" s="19"/>
      <c r="E86" s="19"/>
      <c r="F86" s="19"/>
      <c r="G86" s="19"/>
      <c r="H86" s="19"/>
      <c r="I86" s="112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91" t="s">
        <v>104</v>
      </c>
      <c r="F87" s="293"/>
      <c r="G87" s="293"/>
      <c r="H87" s="293"/>
      <c r="I87" s="119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105</v>
      </c>
      <c r="D88" s="33"/>
      <c r="E88" s="33"/>
      <c r="F88" s="33"/>
      <c r="G88" s="33"/>
      <c r="H88" s="33"/>
      <c r="I88" s="119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39" t="str">
        <f>E11</f>
        <v>05 - Žalúzie a fólie</v>
      </c>
      <c r="F89" s="293"/>
      <c r="G89" s="293"/>
      <c r="H89" s="293"/>
      <c r="I89" s="119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119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 xml:space="preserve"> </v>
      </c>
      <c r="G91" s="33"/>
      <c r="H91" s="33"/>
      <c r="I91" s="120" t="s">
        <v>21</v>
      </c>
      <c r="J91" s="63" t="str">
        <f>IF(J14="","",J14)</f>
        <v>28. 2. 2020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119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23</v>
      </c>
      <c r="D93" s="33"/>
      <c r="E93" s="33"/>
      <c r="F93" s="24" t="str">
        <f>E17</f>
        <v>Mesto Stará Ľubovňa</v>
      </c>
      <c r="G93" s="33"/>
      <c r="H93" s="33"/>
      <c r="I93" s="120" t="s">
        <v>29</v>
      </c>
      <c r="J93" s="29" t="str">
        <f>E23</f>
        <v>Ing. Vladislav Slosarčik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27</v>
      </c>
      <c r="D94" s="33"/>
      <c r="E94" s="33"/>
      <c r="F94" s="24" t="str">
        <f>IF(E20="","",E20)</f>
        <v>Vyplň údaj</v>
      </c>
      <c r="G94" s="33"/>
      <c r="H94" s="33"/>
      <c r="I94" s="120" t="s">
        <v>32</v>
      </c>
      <c r="J94" s="29" t="str">
        <f>E26</f>
        <v>Ing. Slosarčik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119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9" t="s">
        <v>108</v>
      </c>
      <c r="D96" s="160"/>
      <c r="E96" s="160"/>
      <c r="F96" s="160"/>
      <c r="G96" s="160"/>
      <c r="H96" s="160"/>
      <c r="I96" s="161"/>
      <c r="J96" s="162" t="s">
        <v>109</v>
      </c>
      <c r="K96" s="160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119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63" t="s">
        <v>110</v>
      </c>
      <c r="D98" s="33"/>
      <c r="E98" s="33"/>
      <c r="F98" s="33"/>
      <c r="G98" s="33"/>
      <c r="H98" s="33"/>
      <c r="I98" s="119"/>
      <c r="J98" s="81">
        <f>J123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111</v>
      </c>
    </row>
    <row r="99" spans="1:47" s="9" customFormat="1" ht="24.95" customHeight="1">
      <c r="B99" s="164"/>
      <c r="C99" s="165"/>
      <c r="D99" s="166" t="s">
        <v>116</v>
      </c>
      <c r="E99" s="167"/>
      <c r="F99" s="167"/>
      <c r="G99" s="167"/>
      <c r="H99" s="167"/>
      <c r="I99" s="168"/>
      <c r="J99" s="169">
        <f>J124</f>
        <v>0</v>
      </c>
      <c r="K99" s="165"/>
      <c r="L99" s="170"/>
    </row>
    <row r="100" spans="1:47" s="10" customFormat="1" ht="19.899999999999999" customHeight="1">
      <c r="B100" s="171"/>
      <c r="C100" s="101"/>
      <c r="D100" s="172" t="s">
        <v>560</v>
      </c>
      <c r="E100" s="173"/>
      <c r="F100" s="173"/>
      <c r="G100" s="173"/>
      <c r="H100" s="173"/>
      <c r="I100" s="174"/>
      <c r="J100" s="175">
        <f>J125</f>
        <v>0</v>
      </c>
      <c r="K100" s="101"/>
      <c r="L100" s="176"/>
    </row>
    <row r="101" spans="1:47" s="10" customFormat="1" ht="19.899999999999999" customHeight="1">
      <c r="B101" s="171"/>
      <c r="C101" s="101"/>
      <c r="D101" s="172" t="s">
        <v>561</v>
      </c>
      <c r="E101" s="173"/>
      <c r="F101" s="173"/>
      <c r="G101" s="173"/>
      <c r="H101" s="173"/>
      <c r="I101" s="174"/>
      <c r="J101" s="175">
        <f>J129</f>
        <v>0</v>
      </c>
      <c r="K101" s="101"/>
      <c r="L101" s="176"/>
    </row>
    <row r="102" spans="1:47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119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47" s="2" customFormat="1" ht="6.95" customHeight="1">
      <c r="A103" s="31"/>
      <c r="B103" s="51"/>
      <c r="C103" s="52"/>
      <c r="D103" s="52"/>
      <c r="E103" s="52"/>
      <c r="F103" s="52"/>
      <c r="G103" s="52"/>
      <c r="H103" s="52"/>
      <c r="I103" s="155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47" s="2" customFormat="1" ht="6.95" customHeight="1">
      <c r="A107" s="31"/>
      <c r="B107" s="53"/>
      <c r="C107" s="54"/>
      <c r="D107" s="54"/>
      <c r="E107" s="54"/>
      <c r="F107" s="54"/>
      <c r="G107" s="54"/>
      <c r="H107" s="54"/>
      <c r="I107" s="158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4.95" customHeight="1">
      <c r="A108" s="31"/>
      <c r="B108" s="32"/>
      <c r="C108" s="20" t="s">
        <v>119</v>
      </c>
      <c r="D108" s="33"/>
      <c r="E108" s="33"/>
      <c r="F108" s="33"/>
      <c r="G108" s="33"/>
      <c r="H108" s="33"/>
      <c r="I108" s="119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119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12" customHeight="1">
      <c r="A110" s="31"/>
      <c r="B110" s="32"/>
      <c r="C110" s="26" t="s">
        <v>15</v>
      </c>
      <c r="D110" s="33"/>
      <c r="E110" s="33"/>
      <c r="F110" s="33"/>
      <c r="G110" s="33"/>
      <c r="H110" s="33"/>
      <c r="I110" s="119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6.5" customHeight="1">
      <c r="A111" s="31"/>
      <c r="B111" s="32"/>
      <c r="C111" s="33"/>
      <c r="D111" s="33"/>
      <c r="E111" s="291" t="str">
        <f>E7</f>
        <v>Rekonštrukcia interiéru KD Stará Ľubovňa</v>
      </c>
      <c r="F111" s="292"/>
      <c r="G111" s="292"/>
      <c r="H111" s="292"/>
      <c r="I111" s="119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1" customFormat="1" ht="12" customHeight="1">
      <c r="B112" s="18"/>
      <c r="C112" s="26" t="s">
        <v>103</v>
      </c>
      <c r="D112" s="19"/>
      <c r="E112" s="19"/>
      <c r="F112" s="19"/>
      <c r="G112" s="19"/>
      <c r="H112" s="19"/>
      <c r="I112" s="112"/>
      <c r="J112" s="19"/>
      <c r="K112" s="19"/>
      <c r="L112" s="17"/>
    </row>
    <row r="113" spans="1:65" s="2" customFormat="1" ht="16.5" customHeight="1">
      <c r="A113" s="31"/>
      <c r="B113" s="32"/>
      <c r="C113" s="33"/>
      <c r="D113" s="33"/>
      <c r="E113" s="291" t="s">
        <v>104</v>
      </c>
      <c r="F113" s="293"/>
      <c r="G113" s="293"/>
      <c r="H113" s="293"/>
      <c r="I113" s="119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105</v>
      </c>
      <c r="D114" s="33"/>
      <c r="E114" s="33"/>
      <c r="F114" s="33"/>
      <c r="G114" s="33"/>
      <c r="H114" s="33"/>
      <c r="I114" s="119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39" t="str">
        <f>E11</f>
        <v>05 - Žalúzie a fólie</v>
      </c>
      <c r="F115" s="293"/>
      <c r="G115" s="293"/>
      <c r="H115" s="293"/>
      <c r="I115" s="119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119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19</v>
      </c>
      <c r="D117" s="33"/>
      <c r="E117" s="33"/>
      <c r="F117" s="24" t="str">
        <f>F14</f>
        <v xml:space="preserve"> </v>
      </c>
      <c r="G117" s="33"/>
      <c r="H117" s="33"/>
      <c r="I117" s="120" t="s">
        <v>21</v>
      </c>
      <c r="J117" s="63" t="str">
        <f>IF(J14="","",J14)</f>
        <v>28. 2. 2020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119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5.7" customHeight="1">
      <c r="A119" s="31"/>
      <c r="B119" s="32"/>
      <c r="C119" s="26" t="s">
        <v>23</v>
      </c>
      <c r="D119" s="33"/>
      <c r="E119" s="33"/>
      <c r="F119" s="24" t="str">
        <f>E17</f>
        <v>Mesto Stará Ľubovňa</v>
      </c>
      <c r="G119" s="33"/>
      <c r="H119" s="33"/>
      <c r="I119" s="120" t="s">
        <v>29</v>
      </c>
      <c r="J119" s="29" t="str">
        <f>E23</f>
        <v>Ing. Vladislav Slosarčik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27</v>
      </c>
      <c r="D120" s="33"/>
      <c r="E120" s="33"/>
      <c r="F120" s="24" t="str">
        <f>IF(E20="","",E20)</f>
        <v>Vyplň údaj</v>
      </c>
      <c r="G120" s="33"/>
      <c r="H120" s="33"/>
      <c r="I120" s="120" t="s">
        <v>32</v>
      </c>
      <c r="J120" s="29" t="str">
        <f>E26</f>
        <v>Ing. Slosarčik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119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77"/>
      <c r="B122" s="178"/>
      <c r="C122" s="179" t="s">
        <v>120</v>
      </c>
      <c r="D122" s="180" t="s">
        <v>60</v>
      </c>
      <c r="E122" s="180" t="s">
        <v>56</v>
      </c>
      <c r="F122" s="180" t="s">
        <v>57</v>
      </c>
      <c r="G122" s="180" t="s">
        <v>121</v>
      </c>
      <c r="H122" s="180" t="s">
        <v>122</v>
      </c>
      <c r="I122" s="181" t="s">
        <v>123</v>
      </c>
      <c r="J122" s="182" t="s">
        <v>109</v>
      </c>
      <c r="K122" s="183" t="s">
        <v>124</v>
      </c>
      <c r="L122" s="184"/>
      <c r="M122" s="72" t="s">
        <v>1</v>
      </c>
      <c r="N122" s="73" t="s">
        <v>39</v>
      </c>
      <c r="O122" s="73" t="s">
        <v>125</v>
      </c>
      <c r="P122" s="73" t="s">
        <v>126</v>
      </c>
      <c r="Q122" s="73" t="s">
        <v>127</v>
      </c>
      <c r="R122" s="73" t="s">
        <v>128</v>
      </c>
      <c r="S122" s="73" t="s">
        <v>129</v>
      </c>
      <c r="T122" s="74" t="s">
        <v>130</v>
      </c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</row>
    <row r="123" spans="1:65" s="2" customFormat="1" ht="22.9" customHeight="1">
      <c r="A123" s="31"/>
      <c r="B123" s="32"/>
      <c r="C123" s="79" t="s">
        <v>110</v>
      </c>
      <c r="D123" s="33"/>
      <c r="E123" s="33"/>
      <c r="F123" s="33"/>
      <c r="G123" s="33"/>
      <c r="H123" s="33"/>
      <c r="I123" s="119"/>
      <c r="J123" s="185">
        <f>BK123</f>
        <v>0</v>
      </c>
      <c r="K123" s="33"/>
      <c r="L123" s="36"/>
      <c r="M123" s="75"/>
      <c r="N123" s="186"/>
      <c r="O123" s="76"/>
      <c r="P123" s="187">
        <f>P124</f>
        <v>0</v>
      </c>
      <c r="Q123" s="76"/>
      <c r="R123" s="187">
        <f>R124</f>
        <v>3.5749999999999997E-2</v>
      </c>
      <c r="S123" s="76"/>
      <c r="T123" s="188">
        <f>T124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74</v>
      </c>
      <c r="AU123" s="14" t="s">
        <v>111</v>
      </c>
      <c r="BK123" s="189">
        <f>BK124</f>
        <v>0</v>
      </c>
    </row>
    <row r="124" spans="1:65" s="12" customFormat="1" ht="25.9" customHeight="1">
      <c r="B124" s="190"/>
      <c r="C124" s="191"/>
      <c r="D124" s="192" t="s">
        <v>74</v>
      </c>
      <c r="E124" s="193" t="s">
        <v>196</v>
      </c>
      <c r="F124" s="193" t="s">
        <v>197</v>
      </c>
      <c r="G124" s="191"/>
      <c r="H124" s="191"/>
      <c r="I124" s="194"/>
      <c r="J124" s="195">
        <f>BK124</f>
        <v>0</v>
      </c>
      <c r="K124" s="191"/>
      <c r="L124" s="196"/>
      <c r="M124" s="197"/>
      <c r="N124" s="198"/>
      <c r="O124" s="198"/>
      <c r="P124" s="199">
        <f>P125+P129</f>
        <v>0</v>
      </c>
      <c r="Q124" s="198"/>
      <c r="R124" s="199">
        <f>R125+R129</f>
        <v>3.5749999999999997E-2</v>
      </c>
      <c r="S124" s="198"/>
      <c r="T124" s="200">
        <f>T125+T129</f>
        <v>0</v>
      </c>
      <c r="AR124" s="201" t="s">
        <v>88</v>
      </c>
      <c r="AT124" s="202" t="s">
        <v>74</v>
      </c>
      <c r="AU124" s="202" t="s">
        <v>75</v>
      </c>
      <c r="AY124" s="201" t="s">
        <v>133</v>
      </c>
      <c r="BK124" s="203">
        <f>BK125+BK129</f>
        <v>0</v>
      </c>
    </row>
    <row r="125" spans="1:65" s="12" customFormat="1" ht="22.9" customHeight="1">
      <c r="B125" s="190"/>
      <c r="C125" s="191"/>
      <c r="D125" s="192" t="s">
        <v>74</v>
      </c>
      <c r="E125" s="204" t="s">
        <v>562</v>
      </c>
      <c r="F125" s="204" t="s">
        <v>563</v>
      </c>
      <c r="G125" s="191"/>
      <c r="H125" s="191"/>
      <c r="I125" s="194"/>
      <c r="J125" s="205">
        <f>BK125</f>
        <v>0</v>
      </c>
      <c r="K125" s="191"/>
      <c r="L125" s="196"/>
      <c r="M125" s="197"/>
      <c r="N125" s="198"/>
      <c r="O125" s="198"/>
      <c r="P125" s="199">
        <f>SUM(P126:P128)</f>
        <v>0</v>
      </c>
      <c r="Q125" s="198"/>
      <c r="R125" s="199">
        <f>SUM(R126:R128)</f>
        <v>3.5749999999999997E-2</v>
      </c>
      <c r="S125" s="198"/>
      <c r="T125" s="200">
        <f>SUM(T126:T128)</f>
        <v>0</v>
      </c>
      <c r="AR125" s="201" t="s">
        <v>88</v>
      </c>
      <c r="AT125" s="202" t="s">
        <v>74</v>
      </c>
      <c r="AU125" s="202" t="s">
        <v>82</v>
      </c>
      <c r="AY125" s="201" t="s">
        <v>133</v>
      </c>
      <c r="BK125" s="203">
        <f>SUM(BK126:BK128)</f>
        <v>0</v>
      </c>
    </row>
    <row r="126" spans="1:65" s="2" customFormat="1" ht="16.5" customHeight="1">
      <c r="A126" s="31"/>
      <c r="B126" s="32"/>
      <c r="C126" s="206" t="s">
        <v>82</v>
      </c>
      <c r="D126" s="206" t="s">
        <v>136</v>
      </c>
      <c r="E126" s="207" t="s">
        <v>564</v>
      </c>
      <c r="F126" s="208" t="s">
        <v>565</v>
      </c>
      <c r="G126" s="209" t="s">
        <v>566</v>
      </c>
      <c r="H126" s="210">
        <v>13</v>
      </c>
      <c r="I126" s="211"/>
      <c r="J126" s="212">
        <f>ROUND(I126*H126,2)</f>
        <v>0</v>
      </c>
      <c r="K126" s="213"/>
      <c r="L126" s="36"/>
      <c r="M126" s="214" t="s">
        <v>1</v>
      </c>
      <c r="N126" s="215" t="s">
        <v>41</v>
      </c>
      <c r="O126" s="68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18" t="s">
        <v>203</v>
      </c>
      <c r="AT126" s="218" t="s">
        <v>136</v>
      </c>
      <c r="AU126" s="218" t="s">
        <v>88</v>
      </c>
      <c r="AY126" s="14" t="s">
        <v>133</v>
      </c>
      <c r="BE126" s="219">
        <f>IF(N126="základná",J126,0)</f>
        <v>0</v>
      </c>
      <c r="BF126" s="219">
        <f>IF(N126="znížená",J126,0)</f>
        <v>0</v>
      </c>
      <c r="BG126" s="219">
        <f>IF(N126="zákl. prenesená",J126,0)</f>
        <v>0</v>
      </c>
      <c r="BH126" s="219">
        <f>IF(N126="zníž. prenesená",J126,0)</f>
        <v>0</v>
      </c>
      <c r="BI126" s="219">
        <f>IF(N126="nulová",J126,0)</f>
        <v>0</v>
      </c>
      <c r="BJ126" s="14" t="s">
        <v>88</v>
      </c>
      <c r="BK126" s="219">
        <f>ROUND(I126*H126,2)</f>
        <v>0</v>
      </c>
      <c r="BL126" s="14" t="s">
        <v>203</v>
      </c>
      <c r="BM126" s="218" t="s">
        <v>567</v>
      </c>
    </row>
    <row r="127" spans="1:65" s="2" customFormat="1" ht="16.5" customHeight="1">
      <c r="A127" s="31"/>
      <c r="B127" s="32"/>
      <c r="C127" s="225" t="s">
        <v>88</v>
      </c>
      <c r="D127" s="225" t="s">
        <v>235</v>
      </c>
      <c r="E127" s="226" t="s">
        <v>568</v>
      </c>
      <c r="F127" s="227" t="s">
        <v>569</v>
      </c>
      <c r="G127" s="228" t="s">
        <v>566</v>
      </c>
      <c r="H127" s="229">
        <v>13</v>
      </c>
      <c r="I127" s="230"/>
      <c r="J127" s="231">
        <f>ROUND(I127*H127,2)</f>
        <v>0</v>
      </c>
      <c r="K127" s="232"/>
      <c r="L127" s="233"/>
      <c r="M127" s="234" t="s">
        <v>1</v>
      </c>
      <c r="N127" s="235" t="s">
        <v>41</v>
      </c>
      <c r="O127" s="68"/>
      <c r="P127" s="216">
        <f>O127*H127</f>
        <v>0</v>
      </c>
      <c r="Q127" s="216">
        <v>2.7499999999999998E-3</v>
      </c>
      <c r="R127" s="216">
        <f>Q127*H127</f>
        <v>3.5749999999999997E-2</v>
      </c>
      <c r="S127" s="216">
        <v>0</v>
      </c>
      <c r="T127" s="217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18" t="s">
        <v>279</v>
      </c>
      <c r="AT127" s="218" t="s">
        <v>235</v>
      </c>
      <c r="AU127" s="218" t="s">
        <v>88</v>
      </c>
      <c r="AY127" s="14" t="s">
        <v>133</v>
      </c>
      <c r="BE127" s="219">
        <f>IF(N127="základná",J127,0)</f>
        <v>0</v>
      </c>
      <c r="BF127" s="219">
        <f>IF(N127="znížená",J127,0)</f>
        <v>0</v>
      </c>
      <c r="BG127" s="219">
        <f>IF(N127="zákl. prenesená",J127,0)</f>
        <v>0</v>
      </c>
      <c r="BH127" s="219">
        <f>IF(N127="zníž. prenesená",J127,0)</f>
        <v>0</v>
      </c>
      <c r="BI127" s="219">
        <f>IF(N127="nulová",J127,0)</f>
        <v>0</v>
      </c>
      <c r="BJ127" s="14" t="s">
        <v>88</v>
      </c>
      <c r="BK127" s="219">
        <f>ROUND(I127*H127,2)</f>
        <v>0</v>
      </c>
      <c r="BL127" s="14" t="s">
        <v>203</v>
      </c>
      <c r="BM127" s="218" t="s">
        <v>570</v>
      </c>
    </row>
    <row r="128" spans="1:65" s="2" customFormat="1" ht="21.75" customHeight="1">
      <c r="A128" s="31"/>
      <c r="B128" s="32"/>
      <c r="C128" s="206" t="s">
        <v>145</v>
      </c>
      <c r="D128" s="206" t="s">
        <v>136</v>
      </c>
      <c r="E128" s="207" t="s">
        <v>571</v>
      </c>
      <c r="F128" s="208" t="s">
        <v>572</v>
      </c>
      <c r="G128" s="209" t="s">
        <v>194</v>
      </c>
      <c r="H128" s="210">
        <v>3.5999999999999997E-2</v>
      </c>
      <c r="I128" s="211"/>
      <c r="J128" s="212">
        <f>ROUND(I128*H128,2)</f>
        <v>0</v>
      </c>
      <c r="K128" s="213"/>
      <c r="L128" s="36"/>
      <c r="M128" s="214" t="s">
        <v>1</v>
      </c>
      <c r="N128" s="215" t="s">
        <v>41</v>
      </c>
      <c r="O128" s="68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18" t="s">
        <v>203</v>
      </c>
      <c r="AT128" s="218" t="s">
        <v>136</v>
      </c>
      <c r="AU128" s="218" t="s">
        <v>88</v>
      </c>
      <c r="AY128" s="14" t="s">
        <v>133</v>
      </c>
      <c r="BE128" s="219">
        <f>IF(N128="základná",J128,0)</f>
        <v>0</v>
      </c>
      <c r="BF128" s="219">
        <f>IF(N128="znížená",J128,0)</f>
        <v>0</v>
      </c>
      <c r="BG128" s="219">
        <f>IF(N128="zákl. prenesená",J128,0)</f>
        <v>0</v>
      </c>
      <c r="BH128" s="219">
        <f>IF(N128="zníž. prenesená",J128,0)</f>
        <v>0</v>
      </c>
      <c r="BI128" s="219">
        <f>IF(N128="nulová",J128,0)</f>
        <v>0</v>
      </c>
      <c r="BJ128" s="14" t="s">
        <v>88</v>
      </c>
      <c r="BK128" s="219">
        <f>ROUND(I128*H128,2)</f>
        <v>0</v>
      </c>
      <c r="BL128" s="14" t="s">
        <v>203</v>
      </c>
      <c r="BM128" s="218" t="s">
        <v>573</v>
      </c>
    </row>
    <row r="129" spans="1:65" s="12" customFormat="1" ht="22.9" customHeight="1">
      <c r="B129" s="190"/>
      <c r="C129" s="191"/>
      <c r="D129" s="192" t="s">
        <v>74</v>
      </c>
      <c r="E129" s="204" t="s">
        <v>574</v>
      </c>
      <c r="F129" s="204" t="s">
        <v>575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SUM(P130:P131)</f>
        <v>0</v>
      </c>
      <c r="Q129" s="198"/>
      <c r="R129" s="199">
        <f>SUM(R130:R131)</f>
        <v>0</v>
      </c>
      <c r="S129" s="198"/>
      <c r="T129" s="200">
        <f>SUM(T130:T131)</f>
        <v>0</v>
      </c>
      <c r="AR129" s="201" t="s">
        <v>88</v>
      </c>
      <c r="AT129" s="202" t="s">
        <v>74</v>
      </c>
      <c r="AU129" s="202" t="s">
        <v>82</v>
      </c>
      <c r="AY129" s="201" t="s">
        <v>133</v>
      </c>
      <c r="BK129" s="203">
        <f>SUM(BK130:BK131)</f>
        <v>0</v>
      </c>
    </row>
    <row r="130" spans="1:65" s="2" customFormat="1" ht="16.5" customHeight="1">
      <c r="A130" s="31"/>
      <c r="B130" s="32"/>
      <c r="C130" s="206" t="s">
        <v>140</v>
      </c>
      <c r="D130" s="206" t="s">
        <v>136</v>
      </c>
      <c r="E130" s="207" t="s">
        <v>576</v>
      </c>
      <c r="F130" s="208" t="s">
        <v>577</v>
      </c>
      <c r="G130" s="209" t="s">
        <v>139</v>
      </c>
      <c r="H130" s="210">
        <v>4</v>
      </c>
      <c r="I130" s="211"/>
      <c r="J130" s="212">
        <f>ROUND(I130*H130,2)</f>
        <v>0</v>
      </c>
      <c r="K130" s="213"/>
      <c r="L130" s="36"/>
      <c r="M130" s="214" t="s">
        <v>1</v>
      </c>
      <c r="N130" s="215" t="s">
        <v>41</v>
      </c>
      <c r="O130" s="68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8" t="s">
        <v>203</v>
      </c>
      <c r="AT130" s="218" t="s">
        <v>136</v>
      </c>
      <c r="AU130" s="218" t="s">
        <v>88</v>
      </c>
      <c r="AY130" s="14" t="s">
        <v>133</v>
      </c>
      <c r="BE130" s="219">
        <f>IF(N130="základná",J130,0)</f>
        <v>0</v>
      </c>
      <c r="BF130" s="219">
        <f>IF(N130="znížená",J130,0)</f>
        <v>0</v>
      </c>
      <c r="BG130" s="219">
        <f>IF(N130="zákl. prenesená",J130,0)</f>
        <v>0</v>
      </c>
      <c r="BH130" s="219">
        <f>IF(N130="zníž. prenesená",J130,0)</f>
        <v>0</v>
      </c>
      <c r="BI130" s="219">
        <f>IF(N130="nulová",J130,0)</f>
        <v>0</v>
      </c>
      <c r="BJ130" s="14" t="s">
        <v>88</v>
      </c>
      <c r="BK130" s="219">
        <f>ROUND(I130*H130,2)</f>
        <v>0</v>
      </c>
      <c r="BL130" s="14" t="s">
        <v>203</v>
      </c>
      <c r="BM130" s="218" t="s">
        <v>578</v>
      </c>
    </row>
    <row r="131" spans="1:65" s="2" customFormat="1" ht="16.5" customHeight="1">
      <c r="A131" s="31"/>
      <c r="B131" s="32"/>
      <c r="C131" s="225" t="s">
        <v>152</v>
      </c>
      <c r="D131" s="225" t="s">
        <v>235</v>
      </c>
      <c r="E131" s="226" t="s">
        <v>579</v>
      </c>
      <c r="F131" s="227" t="s">
        <v>580</v>
      </c>
      <c r="G131" s="228" t="s">
        <v>139</v>
      </c>
      <c r="H131" s="229">
        <v>4</v>
      </c>
      <c r="I131" s="230"/>
      <c r="J131" s="231">
        <f>ROUND(I131*H131,2)</f>
        <v>0</v>
      </c>
      <c r="K131" s="232"/>
      <c r="L131" s="233"/>
      <c r="M131" s="237" t="s">
        <v>1</v>
      </c>
      <c r="N131" s="238" t="s">
        <v>41</v>
      </c>
      <c r="O131" s="222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8" t="s">
        <v>279</v>
      </c>
      <c r="AT131" s="218" t="s">
        <v>235</v>
      </c>
      <c r="AU131" s="218" t="s">
        <v>88</v>
      </c>
      <c r="AY131" s="14" t="s">
        <v>133</v>
      </c>
      <c r="BE131" s="219">
        <f>IF(N131="základná",J131,0)</f>
        <v>0</v>
      </c>
      <c r="BF131" s="219">
        <f>IF(N131="znížená",J131,0)</f>
        <v>0</v>
      </c>
      <c r="BG131" s="219">
        <f>IF(N131="zákl. prenesená",J131,0)</f>
        <v>0</v>
      </c>
      <c r="BH131" s="219">
        <f>IF(N131="zníž. prenesená",J131,0)</f>
        <v>0</v>
      </c>
      <c r="BI131" s="219">
        <f>IF(N131="nulová",J131,0)</f>
        <v>0</v>
      </c>
      <c r="BJ131" s="14" t="s">
        <v>88</v>
      </c>
      <c r="BK131" s="219">
        <f>ROUND(I131*H131,2)</f>
        <v>0</v>
      </c>
      <c r="BL131" s="14" t="s">
        <v>203</v>
      </c>
      <c r="BM131" s="218" t="s">
        <v>581</v>
      </c>
    </row>
    <row r="132" spans="1:65" s="2" customFormat="1" ht="6.95" customHeight="1">
      <c r="A132" s="31"/>
      <c r="B132" s="51"/>
      <c r="C132" s="52"/>
      <c r="D132" s="52"/>
      <c r="E132" s="52"/>
      <c r="F132" s="52"/>
      <c r="G132" s="52"/>
      <c r="H132" s="52"/>
      <c r="I132" s="155"/>
      <c r="J132" s="52"/>
      <c r="K132" s="52"/>
      <c r="L132" s="36"/>
      <c r="M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</sheetData>
  <sheetProtection algorithmName="SHA-512" hashValue="AzHB12Sn9Z8vUhmbTVOON51tU6hKeyDXNe0gEu97t5JdYEBv24KL0pGhOQ7c1abZhu23zyd82e4F9q2hBX/0Og==" saltValue="2iPH0+ZnlVHuqK0Bl4docTqtrnUDxnkS07JqfdWz09BfpiXEGZ9BAVpbg3RSmCpFB+plR1bLPa0LEMuGvLgLlw==" spinCount="100000" sheet="1" objects="1" scenarios="1" formatColumns="0" formatRows="0" autoFilter="0"/>
  <autoFilter ref="C122:K131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4" t="s">
        <v>101</v>
      </c>
    </row>
    <row r="3" spans="1:46" s="1" customFormat="1" ht="6.95" hidden="1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17"/>
      <c r="AT3" s="14" t="s">
        <v>75</v>
      </c>
    </row>
    <row r="4" spans="1:46" s="1" customFormat="1" ht="24.95" hidden="1" customHeight="1">
      <c r="B4" s="17"/>
      <c r="D4" s="116" t="s">
        <v>102</v>
      </c>
      <c r="I4" s="112"/>
      <c r="L4" s="17"/>
      <c r="M4" s="117" t="s">
        <v>9</v>
      </c>
      <c r="AT4" s="14" t="s">
        <v>4</v>
      </c>
    </row>
    <row r="5" spans="1:46" s="1" customFormat="1" ht="6.95" hidden="1" customHeight="1">
      <c r="B5" s="17"/>
      <c r="I5" s="112"/>
      <c r="L5" s="17"/>
    </row>
    <row r="6" spans="1:46" s="1" customFormat="1" ht="12" hidden="1" customHeight="1">
      <c r="B6" s="17"/>
      <c r="D6" s="118" t="s">
        <v>15</v>
      </c>
      <c r="I6" s="112"/>
      <c r="L6" s="17"/>
    </row>
    <row r="7" spans="1:46" s="1" customFormat="1" ht="16.5" hidden="1" customHeight="1">
      <c r="B7" s="17"/>
      <c r="E7" s="284" t="str">
        <f>'Rekapitulácia stavby'!K6</f>
        <v>Rekonštrukcia interiéru KD Stará Ľubovňa</v>
      </c>
      <c r="F7" s="285"/>
      <c r="G7" s="285"/>
      <c r="H7" s="285"/>
      <c r="I7" s="112"/>
      <c r="L7" s="17"/>
    </row>
    <row r="8" spans="1:46" s="1" customFormat="1" ht="12" hidden="1" customHeight="1">
      <c r="B8" s="17"/>
      <c r="D8" s="118" t="s">
        <v>103</v>
      </c>
      <c r="I8" s="112"/>
      <c r="L8" s="17"/>
    </row>
    <row r="9" spans="1:46" s="2" customFormat="1" ht="16.5" hidden="1" customHeight="1">
      <c r="A9" s="31"/>
      <c r="B9" s="36"/>
      <c r="C9" s="31"/>
      <c r="D9" s="31"/>
      <c r="E9" s="284" t="s">
        <v>104</v>
      </c>
      <c r="F9" s="286"/>
      <c r="G9" s="286"/>
      <c r="H9" s="286"/>
      <c r="I9" s="119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6"/>
      <c r="C10" s="31"/>
      <c r="D10" s="118" t="s">
        <v>105</v>
      </c>
      <c r="E10" s="31"/>
      <c r="F10" s="31"/>
      <c r="G10" s="31"/>
      <c r="H10" s="31"/>
      <c r="I10" s="119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hidden="1" customHeight="1">
      <c r="A11" s="31"/>
      <c r="B11" s="36"/>
      <c r="C11" s="31"/>
      <c r="D11" s="31"/>
      <c r="E11" s="287" t="s">
        <v>582</v>
      </c>
      <c r="F11" s="286"/>
      <c r="G11" s="286"/>
      <c r="H11" s="286"/>
      <c r="I11" s="119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 hidden="1">
      <c r="A12" s="31"/>
      <c r="B12" s="36"/>
      <c r="C12" s="31"/>
      <c r="D12" s="31"/>
      <c r="E12" s="31"/>
      <c r="F12" s="31"/>
      <c r="G12" s="31"/>
      <c r="H12" s="31"/>
      <c r="I12" s="119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hidden="1" customHeight="1">
      <c r="A13" s="31"/>
      <c r="B13" s="36"/>
      <c r="C13" s="31"/>
      <c r="D13" s="118" t="s">
        <v>17</v>
      </c>
      <c r="E13" s="31"/>
      <c r="F13" s="107" t="s">
        <v>1</v>
      </c>
      <c r="G13" s="31"/>
      <c r="H13" s="31"/>
      <c r="I13" s="120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18" t="s">
        <v>19</v>
      </c>
      <c r="E14" s="31"/>
      <c r="F14" s="107" t="s">
        <v>230</v>
      </c>
      <c r="G14" s="31"/>
      <c r="H14" s="31"/>
      <c r="I14" s="120" t="s">
        <v>21</v>
      </c>
      <c r="J14" s="121" t="str">
        <f>'Rekapitulácia stavby'!AN8</f>
        <v>28. 2. 2020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hidden="1" customHeight="1">
      <c r="A15" s="31"/>
      <c r="B15" s="36"/>
      <c r="C15" s="31"/>
      <c r="D15" s="31"/>
      <c r="E15" s="31"/>
      <c r="F15" s="31"/>
      <c r="G15" s="31"/>
      <c r="H15" s="31"/>
      <c r="I15" s="119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hidden="1" customHeight="1">
      <c r="A16" s="31"/>
      <c r="B16" s="36"/>
      <c r="C16" s="31"/>
      <c r="D16" s="118" t="s">
        <v>23</v>
      </c>
      <c r="E16" s="31"/>
      <c r="F16" s="31"/>
      <c r="G16" s="31"/>
      <c r="H16" s="31"/>
      <c r="I16" s="120" t="s">
        <v>24</v>
      </c>
      <c r="J16" s="107" t="str">
        <f>IF('Rekapitulácia stavby'!AN10="","",'Rekapitulácia stavby'!AN10)</f>
        <v/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6"/>
      <c r="C17" s="31"/>
      <c r="D17" s="31"/>
      <c r="E17" s="107" t="str">
        <f>IF('Rekapitulácia stavby'!E11="","",'Rekapitulácia stavby'!E11)</f>
        <v>Mesto Stará Ľubovňa</v>
      </c>
      <c r="F17" s="31"/>
      <c r="G17" s="31"/>
      <c r="H17" s="31"/>
      <c r="I17" s="120" t="s">
        <v>26</v>
      </c>
      <c r="J17" s="107" t="str">
        <f>IF('Rekapitulácia stavby'!AN11="","",'Rekapitulácia stavby'!AN11)</f>
        <v/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6"/>
      <c r="C18" s="31"/>
      <c r="D18" s="31"/>
      <c r="E18" s="31"/>
      <c r="F18" s="31"/>
      <c r="G18" s="31"/>
      <c r="H18" s="31"/>
      <c r="I18" s="119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6"/>
      <c r="C19" s="31"/>
      <c r="D19" s="118" t="s">
        <v>27</v>
      </c>
      <c r="E19" s="31"/>
      <c r="F19" s="31"/>
      <c r="G19" s="31"/>
      <c r="H19" s="31"/>
      <c r="I19" s="120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6"/>
      <c r="C20" s="31"/>
      <c r="D20" s="31"/>
      <c r="E20" s="288" t="str">
        <f>'Rekapitulácia stavby'!E14</f>
        <v>Vyplň údaj</v>
      </c>
      <c r="F20" s="289"/>
      <c r="G20" s="289"/>
      <c r="H20" s="289"/>
      <c r="I20" s="120" t="s">
        <v>26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6"/>
      <c r="C21" s="31"/>
      <c r="D21" s="31"/>
      <c r="E21" s="31"/>
      <c r="F21" s="31"/>
      <c r="G21" s="31"/>
      <c r="H21" s="31"/>
      <c r="I21" s="119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6"/>
      <c r="C22" s="31"/>
      <c r="D22" s="118" t="s">
        <v>29</v>
      </c>
      <c r="E22" s="31"/>
      <c r="F22" s="31"/>
      <c r="G22" s="31"/>
      <c r="H22" s="31"/>
      <c r="I22" s="120" t="s">
        <v>24</v>
      </c>
      <c r="J22" s="107" t="str">
        <f>IF('Rekapitulácia stavby'!AN16="","",'Rekapitulácia stavby'!AN16)</f>
        <v/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6"/>
      <c r="C23" s="31"/>
      <c r="D23" s="31"/>
      <c r="E23" s="107" t="str">
        <f>IF('Rekapitulácia stavby'!E17="","",'Rekapitulácia stavby'!E17)</f>
        <v>Ing. Vladislav Slosarčik</v>
      </c>
      <c r="F23" s="31"/>
      <c r="G23" s="31"/>
      <c r="H23" s="31"/>
      <c r="I23" s="120" t="s">
        <v>26</v>
      </c>
      <c r="J23" s="107" t="str">
        <f>IF('Rekapitulácia stavby'!AN17="","",'Rekapitulácia stavby'!AN17)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6"/>
      <c r="C24" s="31"/>
      <c r="D24" s="31"/>
      <c r="E24" s="31"/>
      <c r="F24" s="31"/>
      <c r="G24" s="31"/>
      <c r="H24" s="31"/>
      <c r="I24" s="119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6"/>
      <c r="C25" s="31"/>
      <c r="D25" s="118" t="s">
        <v>32</v>
      </c>
      <c r="E25" s="31"/>
      <c r="F25" s="31"/>
      <c r="G25" s="31"/>
      <c r="H25" s="31"/>
      <c r="I25" s="120" t="s">
        <v>24</v>
      </c>
      <c r="J25" s="107" t="str">
        <f>IF('Rekapitulácia stavby'!AN19="","",'Rekapitulácia stavby'!AN19)</f>
        <v/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6"/>
      <c r="C26" s="31"/>
      <c r="D26" s="31"/>
      <c r="E26" s="107" t="str">
        <f>IF('Rekapitulácia stavby'!E20="","",'Rekapitulácia stavby'!E20)</f>
        <v>Ing. Slosarčik</v>
      </c>
      <c r="F26" s="31"/>
      <c r="G26" s="31"/>
      <c r="H26" s="31"/>
      <c r="I26" s="120" t="s">
        <v>26</v>
      </c>
      <c r="J26" s="107" t="str">
        <f>IF('Rekapitulácia stavby'!AN20="","",'Rekapitulácia stavby'!AN20)</f>
        <v/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6"/>
      <c r="C27" s="31"/>
      <c r="D27" s="31"/>
      <c r="E27" s="31"/>
      <c r="F27" s="31"/>
      <c r="G27" s="31"/>
      <c r="H27" s="31"/>
      <c r="I27" s="119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6"/>
      <c r="C28" s="31"/>
      <c r="D28" s="118" t="s">
        <v>34</v>
      </c>
      <c r="E28" s="31"/>
      <c r="F28" s="31"/>
      <c r="G28" s="31"/>
      <c r="H28" s="31"/>
      <c r="I28" s="119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122"/>
      <c r="B29" s="123"/>
      <c r="C29" s="122"/>
      <c r="D29" s="122"/>
      <c r="E29" s="290" t="s">
        <v>1</v>
      </c>
      <c r="F29" s="290"/>
      <c r="G29" s="290"/>
      <c r="H29" s="290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hidden="1" customHeight="1">
      <c r="A30" s="31"/>
      <c r="B30" s="36"/>
      <c r="C30" s="31"/>
      <c r="D30" s="31"/>
      <c r="E30" s="31"/>
      <c r="F30" s="31"/>
      <c r="G30" s="31"/>
      <c r="H30" s="31"/>
      <c r="I30" s="119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26"/>
      <c r="E31" s="126"/>
      <c r="F31" s="126"/>
      <c r="G31" s="126"/>
      <c r="H31" s="126"/>
      <c r="I31" s="127"/>
      <c r="J31" s="126"/>
      <c r="K31" s="126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6"/>
      <c r="C32" s="31"/>
      <c r="D32" s="128" t="s">
        <v>35</v>
      </c>
      <c r="E32" s="31"/>
      <c r="F32" s="31"/>
      <c r="G32" s="31"/>
      <c r="H32" s="31"/>
      <c r="I32" s="119"/>
      <c r="J32" s="129">
        <f>ROUND(J122,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6"/>
      <c r="C33" s="31"/>
      <c r="D33" s="126"/>
      <c r="E33" s="126"/>
      <c r="F33" s="126"/>
      <c r="G33" s="126"/>
      <c r="H33" s="126"/>
      <c r="I33" s="127"/>
      <c r="J33" s="126"/>
      <c r="K33" s="126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31"/>
      <c r="F34" s="130" t="s">
        <v>37</v>
      </c>
      <c r="G34" s="31"/>
      <c r="H34" s="31"/>
      <c r="I34" s="131" t="s">
        <v>36</v>
      </c>
      <c r="J34" s="130" t="s">
        <v>38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132" t="s">
        <v>39</v>
      </c>
      <c r="E35" s="118" t="s">
        <v>40</v>
      </c>
      <c r="F35" s="133">
        <f>ROUND((SUM(BE122:BE152)),  2)</f>
        <v>0</v>
      </c>
      <c r="G35" s="31"/>
      <c r="H35" s="31"/>
      <c r="I35" s="134">
        <v>0.2</v>
      </c>
      <c r="J35" s="133">
        <f>ROUND(((SUM(BE122:BE152))*I35), 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8" t="s">
        <v>41</v>
      </c>
      <c r="F36" s="133">
        <f>ROUND((SUM(BF122:BF152)),  2)</f>
        <v>0</v>
      </c>
      <c r="G36" s="31"/>
      <c r="H36" s="31"/>
      <c r="I36" s="134">
        <v>0.2</v>
      </c>
      <c r="J36" s="133">
        <f>ROUND(((SUM(BF122:BF152))*I36), 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8" t="s">
        <v>42</v>
      </c>
      <c r="F37" s="133">
        <f>ROUND((SUM(BG122:BG152)),  2)</f>
        <v>0</v>
      </c>
      <c r="G37" s="31"/>
      <c r="H37" s="31"/>
      <c r="I37" s="134">
        <v>0.2</v>
      </c>
      <c r="J37" s="133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8" t="s">
        <v>43</v>
      </c>
      <c r="F38" s="133">
        <f>ROUND((SUM(BH122:BH152)),  2)</f>
        <v>0</v>
      </c>
      <c r="G38" s="31"/>
      <c r="H38" s="31"/>
      <c r="I38" s="134">
        <v>0.2</v>
      </c>
      <c r="J38" s="133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18" t="s">
        <v>44</v>
      </c>
      <c r="F39" s="133">
        <f>ROUND((SUM(BI122:BI152)),  2)</f>
        <v>0</v>
      </c>
      <c r="G39" s="31"/>
      <c r="H39" s="31"/>
      <c r="I39" s="134">
        <v>0</v>
      </c>
      <c r="J39" s="133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6"/>
      <c r="C40" s="31"/>
      <c r="D40" s="31"/>
      <c r="E40" s="31"/>
      <c r="F40" s="31"/>
      <c r="G40" s="31"/>
      <c r="H40" s="31"/>
      <c r="I40" s="119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6"/>
      <c r="C41" s="135"/>
      <c r="D41" s="136" t="s">
        <v>45</v>
      </c>
      <c r="E41" s="137"/>
      <c r="F41" s="137"/>
      <c r="G41" s="138" t="s">
        <v>46</v>
      </c>
      <c r="H41" s="139" t="s">
        <v>47</v>
      </c>
      <c r="I41" s="140"/>
      <c r="J41" s="141">
        <f>SUM(J32:J39)</f>
        <v>0</v>
      </c>
      <c r="K41" s="142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6"/>
      <c r="C42" s="31"/>
      <c r="D42" s="31"/>
      <c r="E42" s="31"/>
      <c r="F42" s="31"/>
      <c r="G42" s="31"/>
      <c r="H42" s="31"/>
      <c r="I42" s="119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7"/>
      <c r="I43" s="112"/>
      <c r="L43" s="17"/>
    </row>
    <row r="44" spans="1:31" s="1" customFormat="1" ht="14.45" hidden="1" customHeight="1">
      <c r="B44" s="17"/>
      <c r="I44" s="112"/>
      <c r="L44" s="17"/>
    </row>
    <row r="45" spans="1:31" s="1" customFormat="1" ht="14.45" hidden="1" customHeight="1">
      <c r="B45" s="17"/>
      <c r="I45" s="112"/>
      <c r="L45" s="17"/>
    </row>
    <row r="46" spans="1:31" s="1" customFormat="1" ht="14.45" hidden="1" customHeight="1">
      <c r="B46" s="17"/>
      <c r="I46" s="112"/>
      <c r="L46" s="17"/>
    </row>
    <row r="47" spans="1:31" s="1" customFormat="1" ht="14.45" hidden="1" customHeight="1">
      <c r="B47" s="17"/>
      <c r="I47" s="112"/>
      <c r="L47" s="17"/>
    </row>
    <row r="48" spans="1:31" s="1" customFormat="1" ht="14.45" hidden="1" customHeight="1">
      <c r="B48" s="17"/>
      <c r="I48" s="112"/>
      <c r="L48" s="17"/>
    </row>
    <row r="49" spans="1:31" s="1" customFormat="1" ht="14.45" hidden="1" customHeight="1">
      <c r="B49" s="17"/>
      <c r="I49" s="112"/>
      <c r="L49" s="17"/>
    </row>
    <row r="50" spans="1:31" s="2" customFormat="1" ht="14.45" hidden="1" customHeight="1">
      <c r="B50" s="48"/>
      <c r="D50" s="143" t="s">
        <v>48</v>
      </c>
      <c r="E50" s="144"/>
      <c r="F50" s="144"/>
      <c r="G50" s="143" t="s">
        <v>49</v>
      </c>
      <c r="H50" s="144"/>
      <c r="I50" s="145"/>
      <c r="J50" s="144"/>
      <c r="K50" s="144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46" t="s">
        <v>50</v>
      </c>
      <c r="E61" s="147"/>
      <c r="F61" s="148" t="s">
        <v>51</v>
      </c>
      <c r="G61" s="146" t="s">
        <v>50</v>
      </c>
      <c r="H61" s="147"/>
      <c r="I61" s="149"/>
      <c r="J61" s="150" t="s">
        <v>51</v>
      </c>
      <c r="K61" s="14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43" t="s">
        <v>52</v>
      </c>
      <c r="E65" s="151"/>
      <c r="F65" s="151"/>
      <c r="G65" s="143" t="s">
        <v>53</v>
      </c>
      <c r="H65" s="151"/>
      <c r="I65" s="152"/>
      <c r="J65" s="151"/>
      <c r="K65" s="15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46" t="s">
        <v>50</v>
      </c>
      <c r="E76" s="147"/>
      <c r="F76" s="148" t="s">
        <v>51</v>
      </c>
      <c r="G76" s="146" t="s">
        <v>50</v>
      </c>
      <c r="H76" s="147"/>
      <c r="I76" s="149"/>
      <c r="J76" s="150" t="s">
        <v>51</v>
      </c>
      <c r="K76" s="14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31" s="2" customFormat="1" ht="6.95" customHeight="1">
      <c r="A81" s="31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107</v>
      </c>
      <c r="D82" s="33"/>
      <c r="E82" s="33"/>
      <c r="F82" s="33"/>
      <c r="G82" s="33"/>
      <c r="H82" s="33"/>
      <c r="I82" s="119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119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119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91" t="str">
        <f>E7</f>
        <v>Rekonštrukcia interiéru KD Stará Ľubovňa</v>
      </c>
      <c r="F85" s="292"/>
      <c r="G85" s="292"/>
      <c r="H85" s="292"/>
      <c r="I85" s="119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103</v>
      </c>
      <c r="D86" s="19"/>
      <c r="E86" s="19"/>
      <c r="F86" s="19"/>
      <c r="G86" s="19"/>
      <c r="H86" s="19"/>
      <c r="I86" s="112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91" t="s">
        <v>104</v>
      </c>
      <c r="F87" s="293"/>
      <c r="G87" s="293"/>
      <c r="H87" s="293"/>
      <c r="I87" s="119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105</v>
      </c>
      <c r="D88" s="33"/>
      <c r="E88" s="33"/>
      <c r="F88" s="33"/>
      <c r="G88" s="33"/>
      <c r="H88" s="33"/>
      <c r="I88" s="119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39" t="str">
        <f>E11</f>
        <v>07 - Barová linka</v>
      </c>
      <c r="F89" s="293"/>
      <c r="G89" s="293"/>
      <c r="H89" s="293"/>
      <c r="I89" s="119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119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 xml:space="preserve"> </v>
      </c>
      <c r="G91" s="33"/>
      <c r="H91" s="33"/>
      <c r="I91" s="120" t="s">
        <v>21</v>
      </c>
      <c r="J91" s="63" t="str">
        <f>IF(J14="","",J14)</f>
        <v>28. 2. 2020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119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23</v>
      </c>
      <c r="D93" s="33"/>
      <c r="E93" s="33"/>
      <c r="F93" s="24" t="str">
        <f>E17</f>
        <v>Mesto Stará Ľubovňa</v>
      </c>
      <c r="G93" s="33"/>
      <c r="H93" s="33"/>
      <c r="I93" s="120" t="s">
        <v>29</v>
      </c>
      <c r="J93" s="29" t="str">
        <f>E23</f>
        <v>Ing. Vladislav Slosarčik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27</v>
      </c>
      <c r="D94" s="33"/>
      <c r="E94" s="33"/>
      <c r="F94" s="24" t="str">
        <f>IF(E20="","",E20)</f>
        <v>Vyplň údaj</v>
      </c>
      <c r="G94" s="33"/>
      <c r="H94" s="33"/>
      <c r="I94" s="120" t="s">
        <v>32</v>
      </c>
      <c r="J94" s="29" t="str">
        <f>E26</f>
        <v>Ing. Slosarčik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119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9" t="s">
        <v>108</v>
      </c>
      <c r="D96" s="160"/>
      <c r="E96" s="160"/>
      <c r="F96" s="160"/>
      <c r="G96" s="160"/>
      <c r="H96" s="160"/>
      <c r="I96" s="161"/>
      <c r="J96" s="162" t="s">
        <v>109</v>
      </c>
      <c r="K96" s="160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119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63" t="s">
        <v>110</v>
      </c>
      <c r="D98" s="33"/>
      <c r="E98" s="33"/>
      <c r="F98" s="33"/>
      <c r="G98" s="33"/>
      <c r="H98" s="33"/>
      <c r="I98" s="119"/>
      <c r="J98" s="81">
        <f>J122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111</v>
      </c>
    </row>
    <row r="99" spans="1:47" s="9" customFormat="1" ht="24.95" customHeight="1">
      <c r="B99" s="164"/>
      <c r="C99" s="165"/>
      <c r="D99" s="166" t="s">
        <v>116</v>
      </c>
      <c r="E99" s="167"/>
      <c r="F99" s="167"/>
      <c r="G99" s="167"/>
      <c r="H99" s="167"/>
      <c r="I99" s="168"/>
      <c r="J99" s="169">
        <f>J123</f>
        <v>0</v>
      </c>
      <c r="K99" s="165"/>
      <c r="L99" s="170"/>
    </row>
    <row r="100" spans="1:47" s="10" customFormat="1" ht="19.899999999999999" customHeight="1">
      <c r="B100" s="171"/>
      <c r="C100" s="101"/>
      <c r="D100" s="172" t="s">
        <v>583</v>
      </c>
      <c r="E100" s="173"/>
      <c r="F100" s="173"/>
      <c r="G100" s="173"/>
      <c r="H100" s="173"/>
      <c r="I100" s="174"/>
      <c r="J100" s="175">
        <f>J124</f>
        <v>0</v>
      </c>
      <c r="K100" s="101"/>
      <c r="L100" s="176"/>
    </row>
    <row r="101" spans="1:47" s="2" customFormat="1" ht="21.75" customHeight="1">
      <c r="A101" s="31"/>
      <c r="B101" s="32"/>
      <c r="C101" s="33"/>
      <c r="D101" s="33"/>
      <c r="E101" s="33"/>
      <c r="F101" s="33"/>
      <c r="G101" s="33"/>
      <c r="H101" s="33"/>
      <c r="I101" s="119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47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155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pans="1:47" s="2" customFormat="1" ht="6.95" customHeight="1">
      <c r="A106" s="31"/>
      <c r="B106" s="53"/>
      <c r="C106" s="54"/>
      <c r="D106" s="54"/>
      <c r="E106" s="54"/>
      <c r="F106" s="54"/>
      <c r="G106" s="54"/>
      <c r="H106" s="54"/>
      <c r="I106" s="158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4.95" customHeight="1">
      <c r="A107" s="31"/>
      <c r="B107" s="32"/>
      <c r="C107" s="20" t="s">
        <v>119</v>
      </c>
      <c r="D107" s="33"/>
      <c r="E107" s="33"/>
      <c r="F107" s="33"/>
      <c r="G107" s="33"/>
      <c r="H107" s="33"/>
      <c r="I107" s="119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32"/>
      <c r="C108" s="33"/>
      <c r="D108" s="33"/>
      <c r="E108" s="33"/>
      <c r="F108" s="33"/>
      <c r="G108" s="33"/>
      <c r="H108" s="33"/>
      <c r="I108" s="119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12" customHeight="1">
      <c r="A109" s="31"/>
      <c r="B109" s="32"/>
      <c r="C109" s="26" t="s">
        <v>15</v>
      </c>
      <c r="D109" s="33"/>
      <c r="E109" s="33"/>
      <c r="F109" s="33"/>
      <c r="G109" s="33"/>
      <c r="H109" s="33"/>
      <c r="I109" s="119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16.5" customHeight="1">
      <c r="A110" s="31"/>
      <c r="B110" s="32"/>
      <c r="C110" s="33"/>
      <c r="D110" s="33"/>
      <c r="E110" s="291" t="str">
        <f>E7</f>
        <v>Rekonštrukcia interiéru KD Stará Ľubovňa</v>
      </c>
      <c r="F110" s="292"/>
      <c r="G110" s="292"/>
      <c r="H110" s="292"/>
      <c r="I110" s="119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1" customFormat="1" ht="12" customHeight="1">
      <c r="B111" s="18"/>
      <c r="C111" s="26" t="s">
        <v>103</v>
      </c>
      <c r="D111" s="19"/>
      <c r="E111" s="19"/>
      <c r="F111" s="19"/>
      <c r="G111" s="19"/>
      <c r="H111" s="19"/>
      <c r="I111" s="112"/>
      <c r="J111" s="19"/>
      <c r="K111" s="19"/>
      <c r="L111" s="17"/>
    </row>
    <row r="112" spans="1:47" s="2" customFormat="1" ht="16.5" customHeight="1">
      <c r="A112" s="31"/>
      <c r="B112" s="32"/>
      <c r="C112" s="33"/>
      <c r="D112" s="33"/>
      <c r="E112" s="291" t="s">
        <v>104</v>
      </c>
      <c r="F112" s="293"/>
      <c r="G112" s="293"/>
      <c r="H112" s="293"/>
      <c r="I112" s="119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105</v>
      </c>
      <c r="D113" s="33"/>
      <c r="E113" s="33"/>
      <c r="F113" s="33"/>
      <c r="G113" s="33"/>
      <c r="H113" s="33"/>
      <c r="I113" s="119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39" t="str">
        <f>E11</f>
        <v>07 - Barová linka</v>
      </c>
      <c r="F114" s="293"/>
      <c r="G114" s="293"/>
      <c r="H114" s="293"/>
      <c r="I114" s="119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119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19</v>
      </c>
      <c r="D116" s="33"/>
      <c r="E116" s="33"/>
      <c r="F116" s="24" t="str">
        <f>F14</f>
        <v xml:space="preserve"> </v>
      </c>
      <c r="G116" s="33"/>
      <c r="H116" s="33"/>
      <c r="I116" s="120" t="s">
        <v>21</v>
      </c>
      <c r="J116" s="63" t="str">
        <f>IF(J14="","",J14)</f>
        <v>28. 2. 2020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119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25.7" customHeight="1">
      <c r="A118" s="31"/>
      <c r="B118" s="32"/>
      <c r="C118" s="26" t="s">
        <v>23</v>
      </c>
      <c r="D118" s="33"/>
      <c r="E118" s="33"/>
      <c r="F118" s="24" t="str">
        <f>E17</f>
        <v>Mesto Stará Ľubovňa</v>
      </c>
      <c r="G118" s="33"/>
      <c r="H118" s="33"/>
      <c r="I118" s="120" t="s">
        <v>29</v>
      </c>
      <c r="J118" s="29" t="str">
        <f>E23</f>
        <v>Ing. Vladislav Slosarčik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27</v>
      </c>
      <c r="D119" s="33"/>
      <c r="E119" s="33"/>
      <c r="F119" s="24" t="str">
        <f>IF(E20="","",E20)</f>
        <v>Vyplň údaj</v>
      </c>
      <c r="G119" s="33"/>
      <c r="H119" s="33"/>
      <c r="I119" s="120" t="s">
        <v>32</v>
      </c>
      <c r="J119" s="29" t="str">
        <f>E26</f>
        <v>Ing. Slosarčik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119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77"/>
      <c r="B121" s="178"/>
      <c r="C121" s="179" t="s">
        <v>120</v>
      </c>
      <c r="D121" s="180" t="s">
        <v>60</v>
      </c>
      <c r="E121" s="180" t="s">
        <v>56</v>
      </c>
      <c r="F121" s="180" t="s">
        <v>57</v>
      </c>
      <c r="G121" s="180" t="s">
        <v>121</v>
      </c>
      <c r="H121" s="180" t="s">
        <v>122</v>
      </c>
      <c r="I121" s="181" t="s">
        <v>123</v>
      </c>
      <c r="J121" s="182" t="s">
        <v>109</v>
      </c>
      <c r="K121" s="183" t="s">
        <v>124</v>
      </c>
      <c r="L121" s="184"/>
      <c r="M121" s="72" t="s">
        <v>1</v>
      </c>
      <c r="N121" s="73" t="s">
        <v>39</v>
      </c>
      <c r="O121" s="73" t="s">
        <v>125</v>
      </c>
      <c r="P121" s="73" t="s">
        <v>126</v>
      </c>
      <c r="Q121" s="73" t="s">
        <v>127</v>
      </c>
      <c r="R121" s="73" t="s">
        <v>128</v>
      </c>
      <c r="S121" s="73" t="s">
        <v>129</v>
      </c>
      <c r="T121" s="74" t="s">
        <v>130</v>
      </c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</row>
    <row r="122" spans="1:65" s="2" customFormat="1" ht="22.9" customHeight="1">
      <c r="A122" s="31"/>
      <c r="B122" s="32"/>
      <c r="C122" s="79" t="s">
        <v>110</v>
      </c>
      <c r="D122" s="33"/>
      <c r="E122" s="33"/>
      <c r="F122" s="33"/>
      <c r="G122" s="33"/>
      <c r="H122" s="33"/>
      <c r="I122" s="119"/>
      <c r="J122" s="185">
        <f>BK122</f>
        <v>0</v>
      </c>
      <c r="K122" s="33"/>
      <c r="L122" s="36"/>
      <c r="M122" s="75"/>
      <c r="N122" s="186"/>
      <c r="O122" s="76"/>
      <c r="P122" s="187">
        <f>P123</f>
        <v>0</v>
      </c>
      <c r="Q122" s="76"/>
      <c r="R122" s="187">
        <f>R123</f>
        <v>0.24846000000000001</v>
      </c>
      <c r="S122" s="76"/>
      <c r="T122" s="188">
        <f>T123</f>
        <v>0.44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74</v>
      </c>
      <c r="AU122" s="14" t="s">
        <v>111</v>
      </c>
      <c r="BK122" s="189">
        <f>BK123</f>
        <v>0</v>
      </c>
    </row>
    <row r="123" spans="1:65" s="12" customFormat="1" ht="25.9" customHeight="1">
      <c r="B123" s="190"/>
      <c r="C123" s="191"/>
      <c r="D123" s="192" t="s">
        <v>74</v>
      </c>
      <c r="E123" s="193" t="s">
        <v>196</v>
      </c>
      <c r="F123" s="193" t="s">
        <v>197</v>
      </c>
      <c r="G123" s="191"/>
      <c r="H123" s="191"/>
      <c r="I123" s="194"/>
      <c r="J123" s="195">
        <f>BK123</f>
        <v>0</v>
      </c>
      <c r="K123" s="191"/>
      <c r="L123" s="196"/>
      <c r="M123" s="197"/>
      <c r="N123" s="198"/>
      <c r="O123" s="198"/>
      <c r="P123" s="199">
        <f>P124</f>
        <v>0</v>
      </c>
      <c r="Q123" s="198"/>
      <c r="R123" s="199">
        <f>R124</f>
        <v>0.24846000000000001</v>
      </c>
      <c r="S123" s="198"/>
      <c r="T123" s="200">
        <f>T124</f>
        <v>0.44</v>
      </c>
      <c r="AR123" s="201" t="s">
        <v>88</v>
      </c>
      <c r="AT123" s="202" t="s">
        <v>74</v>
      </c>
      <c r="AU123" s="202" t="s">
        <v>75</v>
      </c>
      <c r="AY123" s="201" t="s">
        <v>133</v>
      </c>
      <c r="BK123" s="203">
        <f>BK124</f>
        <v>0</v>
      </c>
    </row>
    <row r="124" spans="1:65" s="12" customFormat="1" ht="22.9" customHeight="1">
      <c r="B124" s="190"/>
      <c r="C124" s="191"/>
      <c r="D124" s="192" t="s">
        <v>74</v>
      </c>
      <c r="E124" s="204" t="s">
        <v>584</v>
      </c>
      <c r="F124" s="204" t="s">
        <v>585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SUM(P125:P152)</f>
        <v>0</v>
      </c>
      <c r="Q124" s="198"/>
      <c r="R124" s="199">
        <f>SUM(R125:R152)</f>
        <v>0.24846000000000001</v>
      </c>
      <c r="S124" s="198"/>
      <c r="T124" s="200">
        <f>SUM(T125:T152)</f>
        <v>0.44</v>
      </c>
      <c r="AR124" s="201" t="s">
        <v>88</v>
      </c>
      <c r="AT124" s="202" t="s">
        <v>74</v>
      </c>
      <c r="AU124" s="202" t="s">
        <v>82</v>
      </c>
      <c r="AY124" s="201" t="s">
        <v>133</v>
      </c>
      <c r="BK124" s="203">
        <f>SUM(BK125:BK152)</f>
        <v>0</v>
      </c>
    </row>
    <row r="125" spans="1:65" s="2" customFormat="1" ht="21.75" customHeight="1">
      <c r="A125" s="31"/>
      <c r="B125" s="32"/>
      <c r="C125" s="206" t="s">
        <v>82</v>
      </c>
      <c r="D125" s="206" t="s">
        <v>136</v>
      </c>
      <c r="E125" s="207" t="s">
        <v>586</v>
      </c>
      <c r="F125" s="208" t="s">
        <v>587</v>
      </c>
      <c r="G125" s="209" t="s">
        <v>216</v>
      </c>
      <c r="H125" s="210">
        <v>3</v>
      </c>
      <c r="I125" s="211"/>
      <c r="J125" s="212">
        <f t="shared" ref="J125:J152" si="0">ROUND(I125*H125,2)</f>
        <v>0</v>
      </c>
      <c r="K125" s="213"/>
      <c r="L125" s="36"/>
      <c r="M125" s="214" t="s">
        <v>1</v>
      </c>
      <c r="N125" s="215" t="s">
        <v>41</v>
      </c>
      <c r="O125" s="68"/>
      <c r="P125" s="216">
        <f t="shared" ref="P125:P152" si="1">O125*H125</f>
        <v>0</v>
      </c>
      <c r="Q125" s="216">
        <v>0</v>
      </c>
      <c r="R125" s="216">
        <f t="shared" ref="R125:R152" si="2">Q125*H125</f>
        <v>0</v>
      </c>
      <c r="S125" s="216">
        <v>0</v>
      </c>
      <c r="T125" s="217">
        <f t="shared" ref="T125:T152" si="3"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18" t="s">
        <v>203</v>
      </c>
      <c r="AT125" s="218" t="s">
        <v>136</v>
      </c>
      <c r="AU125" s="218" t="s">
        <v>88</v>
      </c>
      <c r="AY125" s="14" t="s">
        <v>133</v>
      </c>
      <c r="BE125" s="219">
        <f t="shared" ref="BE125:BE152" si="4">IF(N125="základná",J125,0)</f>
        <v>0</v>
      </c>
      <c r="BF125" s="219">
        <f t="shared" ref="BF125:BF152" si="5">IF(N125="znížená",J125,0)</f>
        <v>0</v>
      </c>
      <c r="BG125" s="219">
        <f t="shared" ref="BG125:BG152" si="6">IF(N125="zákl. prenesená",J125,0)</f>
        <v>0</v>
      </c>
      <c r="BH125" s="219">
        <f t="shared" ref="BH125:BH152" si="7">IF(N125="zníž. prenesená",J125,0)</f>
        <v>0</v>
      </c>
      <c r="BI125" s="219">
        <f t="shared" ref="BI125:BI152" si="8">IF(N125="nulová",J125,0)</f>
        <v>0</v>
      </c>
      <c r="BJ125" s="14" t="s">
        <v>88</v>
      </c>
      <c r="BK125" s="219">
        <f t="shared" ref="BK125:BK152" si="9">ROUND(I125*H125,2)</f>
        <v>0</v>
      </c>
      <c r="BL125" s="14" t="s">
        <v>203</v>
      </c>
      <c r="BM125" s="218" t="s">
        <v>588</v>
      </c>
    </row>
    <row r="126" spans="1:65" s="2" customFormat="1" ht="55.5" customHeight="1">
      <c r="A126" s="31"/>
      <c r="B126" s="32"/>
      <c r="C126" s="225" t="s">
        <v>88</v>
      </c>
      <c r="D126" s="225" t="s">
        <v>235</v>
      </c>
      <c r="E126" s="226" t="s">
        <v>589</v>
      </c>
      <c r="F126" s="227" t="s">
        <v>590</v>
      </c>
      <c r="G126" s="228" t="s">
        <v>216</v>
      </c>
      <c r="H126" s="229">
        <v>1</v>
      </c>
      <c r="I126" s="230"/>
      <c r="J126" s="231">
        <f t="shared" si="0"/>
        <v>0</v>
      </c>
      <c r="K126" s="232"/>
      <c r="L126" s="233"/>
      <c r="M126" s="234" t="s">
        <v>1</v>
      </c>
      <c r="N126" s="235" t="s">
        <v>41</v>
      </c>
      <c r="O126" s="68"/>
      <c r="P126" s="216">
        <f t="shared" si="1"/>
        <v>0</v>
      </c>
      <c r="Q126" s="216">
        <v>1.4999999999999999E-2</v>
      </c>
      <c r="R126" s="216">
        <f t="shared" si="2"/>
        <v>1.4999999999999999E-2</v>
      </c>
      <c r="S126" s="216">
        <v>0</v>
      </c>
      <c r="T126" s="217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18" t="s">
        <v>279</v>
      </c>
      <c r="AT126" s="218" t="s">
        <v>235</v>
      </c>
      <c r="AU126" s="218" t="s">
        <v>88</v>
      </c>
      <c r="AY126" s="14" t="s">
        <v>133</v>
      </c>
      <c r="BE126" s="219">
        <f t="shared" si="4"/>
        <v>0</v>
      </c>
      <c r="BF126" s="219">
        <f t="shared" si="5"/>
        <v>0</v>
      </c>
      <c r="BG126" s="219">
        <f t="shared" si="6"/>
        <v>0</v>
      </c>
      <c r="BH126" s="219">
        <f t="shared" si="7"/>
        <v>0</v>
      </c>
      <c r="BI126" s="219">
        <f t="shared" si="8"/>
        <v>0</v>
      </c>
      <c r="BJ126" s="14" t="s">
        <v>88</v>
      </c>
      <c r="BK126" s="219">
        <f t="shared" si="9"/>
        <v>0</v>
      </c>
      <c r="BL126" s="14" t="s">
        <v>203</v>
      </c>
      <c r="BM126" s="218" t="s">
        <v>591</v>
      </c>
    </row>
    <row r="127" spans="1:65" s="2" customFormat="1" ht="55.5" customHeight="1">
      <c r="A127" s="31"/>
      <c r="B127" s="32"/>
      <c r="C127" s="225" t="s">
        <v>145</v>
      </c>
      <c r="D127" s="225" t="s">
        <v>235</v>
      </c>
      <c r="E127" s="226" t="s">
        <v>592</v>
      </c>
      <c r="F127" s="227" t="s">
        <v>593</v>
      </c>
      <c r="G127" s="228" t="s">
        <v>216</v>
      </c>
      <c r="H127" s="229">
        <v>2</v>
      </c>
      <c r="I127" s="230"/>
      <c r="J127" s="231">
        <f t="shared" si="0"/>
        <v>0</v>
      </c>
      <c r="K127" s="232"/>
      <c r="L127" s="233"/>
      <c r="M127" s="234" t="s">
        <v>1</v>
      </c>
      <c r="N127" s="235" t="s">
        <v>41</v>
      </c>
      <c r="O127" s="68"/>
      <c r="P127" s="216">
        <f t="shared" si="1"/>
        <v>0</v>
      </c>
      <c r="Q127" s="216">
        <v>1.4999999999999999E-2</v>
      </c>
      <c r="R127" s="216">
        <f t="shared" si="2"/>
        <v>0.03</v>
      </c>
      <c r="S127" s="216">
        <v>0</v>
      </c>
      <c r="T127" s="217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18" t="s">
        <v>279</v>
      </c>
      <c r="AT127" s="218" t="s">
        <v>235</v>
      </c>
      <c r="AU127" s="218" t="s">
        <v>88</v>
      </c>
      <c r="AY127" s="14" t="s">
        <v>133</v>
      </c>
      <c r="BE127" s="219">
        <f t="shared" si="4"/>
        <v>0</v>
      </c>
      <c r="BF127" s="219">
        <f t="shared" si="5"/>
        <v>0</v>
      </c>
      <c r="BG127" s="219">
        <f t="shared" si="6"/>
        <v>0</v>
      </c>
      <c r="BH127" s="219">
        <f t="shared" si="7"/>
        <v>0</v>
      </c>
      <c r="BI127" s="219">
        <f t="shared" si="8"/>
        <v>0</v>
      </c>
      <c r="BJ127" s="14" t="s">
        <v>88</v>
      </c>
      <c r="BK127" s="219">
        <f t="shared" si="9"/>
        <v>0</v>
      </c>
      <c r="BL127" s="14" t="s">
        <v>203</v>
      </c>
      <c r="BM127" s="218" t="s">
        <v>594</v>
      </c>
    </row>
    <row r="128" spans="1:65" s="2" customFormat="1" ht="21.75" customHeight="1">
      <c r="A128" s="31"/>
      <c r="B128" s="32"/>
      <c r="C128" s="206" t="s">
        <v>140</v>
      </c>
      <c r="D128" s="206" t="s">
        <v>136</v>
      </c>
      <c r="E128" s="207" t="s">
        <v>595</v>
      </c>
      <c r="F128" s="208" t="s">
        <v>596</v>
      </c>
      <c r="G128" s="209" t="s">
        <v>216</v>
      </c>
      <c r="H128" s="210">
        <v>1</v>
      </c>
      <c r="I128" s="211"/>
      <c r="J128" s="212">
        <f t="shared" si="0"/>
        <v>0</v>
      </c>
      <c r="K128" s="213"/>
      <c r="L128" s="36"/>
      <c r="M128" s="214" t="s">
        <v>1</v>
      </c>
      <c r="N128" s="215" t="s">
        <v>41</v>
      </c>
      <c r="O128" s="68"/>
      <c r="P128" s="216">
        <f t="shared" si="1"/>
        <v>0</v>
      </c>
      <c r="Q128" s="216">
        <v>0</v>
      </c>
      <c r="R128" s="216">
        <f t="shared" si="2"/>
        <v>0</v>
      </c>
      <c r="S128" s="216">
        <v>0</v>
      </c>
      <c r="T128" s="217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18" t="s">
        <v>203</v>
      </c>
      <c r="AT128" s="218" t="s">
        <v>136</v>
      </c>
      <c r="AU128" s="218" t="s">
        <v>88</v>
      </c>
      <c r="AY128" s="14" t="s">
        <v>133</v>
      </c>
      <c r="BE128" s="219">
        <f t="shared" si="4"/>
        <v>0</v>
      </c>
      <c r="BF128" s="219">
        <f t="shared" si="5"/>
        <v>0</v>
      </c>
      <c r="BG128" s="219">
        <f t="shared" si="6"/>
        <v>0</v>
      </c>
      <c r="BH128" s="219">
        <f t="shared" si="7"/>
        <v>0</v>
      </c>
      <c r="BI128" s="219">
        <f t="shared" si="8"/>
        <v>0</v>
      </c>
      <c r="BJ128" s="14" t="s">
        <v>88</v>
      </c>
      <c r="BK128" s="219">
        <f t="shared" si="9"/>
        <v>0</v>
      </c>
      <c r="BL128" s="14" t="s">
        <v>203</v>
      </c>
      <c r="BM128" s="218" t="s">
        <v>597</v>
      </c>
    </row>
    <row r="129" spans="1:65" s="2" customFormat="1" ht="16.5" customHeight="1">
      <c r="A129" s="31"/>
      <c r="B129" s="32"/>
      <c r="C129" s="225" t="s">
        <v>152</v>
      </c>
      <c r="D129" s="225" t="s">
        <v>235</v>
      </c>
      <c r="E129" s="226" t="s">
        <v>598</v>
      </c>
      <c r="F129" s="227" t="s">
        <v>599</v>
      </c>
      <c r="G129" s="228" t="s">
        <v>241</v>
      </c>
      <c r="H129" s="229">
        <v>1.8</v>
      </c>
      <c r="I129" s="230"/>
      <c r="J129" s="231">
        <f t="shared" si="0"/>
        <v>0</v>
      </c>
      <c r="K129" s="232"/>
      <c r="L129" s="233"/>
      <c r="M129" s="234" t="s">
        <v>1</v>
      </c>
      <c r="N129" s="235" t="s">
        <v>41</v>
      </c>
      <c r="O129" s="68"/>
      <c r="P129" s="216">
        <f t="shared" si="1"/>
        <v>0</v>
      </c>
      <c r="Q129" s="216">
        <v>1E-3</v>
      </c>
      <c r="R129" s="216">
        <f t="shared" si="2"/>
        <v>1.8000000000000002E-3</v>
      </c>
      <c r="S129" s="216">
        <v>0</v>
      </c>
      <c r="T129" s="217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18" t="s">
        <v>279</v>
      </c>
      <c r="AT129" s="218" t="s">
        <v>235</v>
      </c>
      <c r="AU129" s="218" t="s">
        <v>88</v>
      </c>
      <c r="AY129" s="14" t="s">
        <v>133</v>
      </c>
      <c r="BE129" s="219">
        <f t="shared" si="4"/>
        <v>0</v>
      </c>
      <c r="BF129" s="219">
        <f t="shared" si="5"/>
        <v>0</v>
      </c>
      <c r="BG129" s="219">
        <f t="shared" si="6"/>
        <v>0</v>
      </c>
      <c r="BH129" s="219">
        <f t="shared" si="7"/>
        <v>0</v>
      </c>
      <c r="BI129" s="219">
        <f t="shared" si="8"/>
        <v>0</v>
      </c>
      <c r="BJ129" s="14" t="s">
        <v>88</v>
      </c>
      <c r="BK129" s="219">
        <f t="shared" si="9"/>
        <v>0</v>
      </c>
      <c r="BL129" s="14" t="s">
        <v>203</v>
      </c>
      <c r="BM129" s="218" t="s">
        <v>600</v>
      </c>
    </row>
    <row r="130" spans="1:65" s="2" customFormat="1" ht="33" customHeight="1">
      <c r="A130" s="31"/>
      <c r="B130" s="32"/>
      <c r="C130" s="206" t="s">
        <v>134</v>
      </c>
      <c r="D130" s="206" t="s">
        <v>136</v>
      </c>
      <c r="E130" s="207" t="s">
        <v>601</v>
      </c>
      <c r="F130" s="208" t="s">
        <v>602</v>
      </c>
      <c r="G130" s="209" t="s">
        <v>216</v>
      </c>
      <c r="H130" s="210">
        <v>3</v>
      </c>
      <c r="I130" s="211"/>
      <c r="J130" s="212">
        <f t="shared" si="0"/>
        <v>0</v>
      </c>
      <c r="K130" s="213"/>
      <c r="L130" s="36"/>
      <c r="M130" s="214" t="s">
        <v>1</v>
      </c>
      <c r="N130" s="215" t="s">
        <v>41</v>
      </c>
      <c r="O130" s="68"/>
      <c r="P130" s="216">
        <f t="shared" si="1"/>
        <v>0</v>
      </c>
      <c r="Q130" s="216">
        <v>0</v>
      </c>
      <c r="R130" s="216">
        <f t="shared" si="2"/>
        <v>0</v>
      </c>
      <c r="S130" s="216">
        <v>0</v>
      </c>
      <c r="T130" s="217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8" t="s">
        <v>203</v>
      </c>
      <c r="AT130" s="218" t="s">
        <v>136</v>
      </c>
      <c r="AU130" s="218" t="s">
        <v>88</v>
      </c>
      <c r="AY130" s="14" t="s">
        <v>133</v>
      </c>
      <c r="BE130" s="219">
        <f t="shared" si="4"/>
        <v>0</v>
      </c>
      <c r="BF130" s="219">
        <f t="shared" si="5"/>
        <v>0</v>
      </c>
      <c r="BG130" s="219">
        <f t="shared" si="6"/>
        <v>0</v>
      </c>
      <c r="BH130" s="219">
        <f t="shared" si="7"/>
        <v>0</v>
      </c>
      <c r="BI130" s="219">
        <f t="shared" si="8"/>
        <v>0</v>
      </c>
      <c r="BJ130" s="14" t="s">
        <v>88</v>
      </c>
      <c r="BK130" s="219">
        <f t="shared" si="9"/>
        <v>0</v>
      </c>
      <c r="BL130" s="14" t="s">
        <v>203</v>
      </c>
      <c r="BM130" s="218" t="s">
        <v>603</v>
      </c>
    </row>
    <row r="131" spans="1:65" s="2" customFormat="1" ht="55.5" customHeight="1">
      <c r="A131" s="31"/>
      <c r="B131" s="32"/>
      <c r="C131" s="225" t="s">
        <v>159</v>
      </c>
      <c r="D131" s="225" t="s">
        <v>235</v>
      </c>
      <c r="E131" s="226" t="s">
        <v>604</v>
      </c>
      <c r="F131" s="227" t="s">
        <v>605</v>
      </c>
      <c r="G131" s="228" t="s">
        <v>216</v>
      </c>
      <c r="H131" s="229">
        <v>3</v>
      </c>
      <c r="I131" s="230"/>
      <c r="J131" s="231">
        <f t="shared" si="0"/>
        <v>0</v>
      </c>
      <c r="K131" s="232"/>
      <c r="L131" s="233"/>
      <c r="M131" s="234" t="s">
        <v>1</v>
      </c>
      <c r="N131" s="235" t="s">
        <v>41</v>
      </c>
      <c r="O131" s="68"/>
      <c r="P131" s="216">
        <f t="shared" si="1"/>
        <v>0</v>
      </c>
      <c r="Q131" s="216">
        <v>1.4E-2</v>
      </c>
      <c r="R131" s="216">
        <f t="shared" si="2"/>
        <v>4.2000000000000003E-2</v>
      </c>
      <c r="S131" s="216">
        <v>0</v>
      </c>
      <c r="T131" s="217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8" t="s">
        <v>279</v>
      </c>
      <c r="AT131" s="218" t="s">
        <v>235</v>
      </c>
      <c r="AU131" s="218" t="s">
        <v>88</v>
      </c>
      <c r="AY131" s="14" t="s">
        <v>133</v>
      </c>
      <c r="BE131" s="219">
        <f t="shared" si="4"/>
        <v>0</v>
      </c>
      <c r="BF131" s="219">
        <f t="shared" si="5"/>
        <v>0</v>
      </c>
      <c r="BG131" s="219">
        <f t="shared" si="6"/>
        <v>0</v>
      </c>
      <c r="BH131" s="219">
        <f t="shared" si="7"/>
        <v>0</v>
      </c>
      <c r="BI131" s="219">
        <f t="shared" si="8"/>
        <v>0</v>
      </c>
      <c r="BJ131" s="14" t="s">
        <v>88</v>
      </c>
      <c r="BK131" s="219">
        <f t="shared" si="9"/>
        <v>0</v>
      </c>
      <c r="BL131" s="14" t="s">
        <v>203</v>
      </c>
      <c r="BM131" s="218" t="s">
        <v>606</v>
      </c>
    </row>
    <row r="132" spans="1:65" s="2" customFormat="1" ht="21.75" customHeight="1">
      <c r="A132" s="31"/>
      <c r="B132" s="32"/>
      <c r="C132" s="206" t="s">
        <v>163</v>
      </c>
      <c r="D132" s="206" t="s">
        <v>136</v>
      </c>
      <c r="E132" s="207" t="s">
        <v>607</v>
      </c>
      <c r="F132" s="208" t="s">
        <v>608</v>
      </c>
      <c r="G132" s="209" t="s">
        <v>216</v>
      </c>
      <c r="H132" s="210">
        <v>1</v>
      </c>
      <c r="I132" s="211"/>
      <c r="J132" s="212">
        <f t="shared" si="0"/>
        <v>0</v>
      </c>
      <c r="K132" s="213"/>
      <c r="L132" s="36"/>
      <c r="M132" s="214" t="s">
        <v>1</v>
      </c>
      <c r="N132" s="215" t="s">
        <v>41</v>
      </c>
      <c r="O132" s="68"/>
      <c r="P132" s="216">
        <f t="shared" si="1"/>
        <v>0</v>
      </c>
      <c r="Q132" s="216">
        <v>0</v>
      </c>
      <c r="R132" s="216">
        <f t="shared" si="2"/>
        <v>0</v>
      </c>
      <c r="S132" s="216">
        <v>0</v>
      </c>
      <c r="T132" s="217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8" t="s">
        <v>203</v>
      </c>
      <c r="AT132" s="218" t="s">
        <v>136</v>
      </c>
      <c r="AU132" s="218" t="s">
        <v>88</v>
      </c>
      <c r="AY132" s="14" t="s">
        <v>133</v>
      </c>
      <c r="BE132" s="219">
        <f t="shared" si="4"/>
        <v>0</v>
      </c>
      <c r="BF132" s="219">
        <f t="shared" si="5"/>
        <v>0</v>
      </c>
      <c r="BG132" s="219">
        <f t="shared" si="6"/>
        <v>0</v>
      </c>
      <c r="BH132" s="219">
        <f t="shared" si="7"/>
        <v>0</v>
      </c>
      <c r="BI132" s="219">
        <f t="shared" si="8"/>
        <v>0</v>
      </c>
      <c r="BJ132" s="14" t="s">
        <v>88</v>
      </c>
      <c r="BK132" s="219">
        <f t="shared" si="9"/>
        <v>0</v>
      </c>
      <c r="BL132" s="14" t="s">
        <v>203</v>
      </c>
      <c r="BM132" s="218" t="s">
        <v>609</v>
      </c>
    </row>
    <row r="133" spans="1:65" s="2" customFormat="1" ht="21.75" customHeight="1">
      <c r="A133" s="31"/>
      <c r="B133" s="32"/>
      <c r="C133" s="225" t="s">
        <v>167</v>
      </c>
      <c r="D133" s="225" t="s">
        <v>235</v>
      </c>
      <c r="E133" s="226" t="s">
        <v>610</v>
      </c>
      <c r="F133" s="227" t="s">
        <v>611</v>
      </c>
      <c r="G133" s="228" t="s">
        <v>241</v>
      </c>
      <c r="H133" s="229">
        <v>1.8</v>
      </c>
      <c r="I133" s="230"/>
      <c r="J133" s="231">
        <f t="shared" si="0"/>
        <v>0</v>
      </c>
      <c r="K133" s="232"/>
      <c r="L133" s="233"/>
      <c r="M133" s="234" t="s">
        <v>1</v>
      </c>
      <c r="N133" s="235" t="s">
        <v>41</v>
      </c>
      <c r="O133" s="68"/>
      <c r="P133" s="216">
        <f t="shared" si="1"/>
        <v>0</v>
      </c>
      <c r="Q133" s="216">
        <v>1.4E-2</v>
      </c>
      <c r="R133" s="216">
        <f t="shared" si="2"/>
        <v>2.52E-2</v>
      </c>
      <c r="S133" s="216">
        <v>0</v>
      </c>
      <c r="T133" s="217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8" t="s">
        <v>279</v>
      </c>
      <c r="AT133" s="218" t="s">
        <v>235</v>
      </c>
      <c r="AU133" s="218" t="s">
        <v>88</v>
      </c>
      <c r="AY133" s="14" t="s">
        <v>133</v>
      </c>
      <c r="BE133" s="219">
        <f t="shared" si="4"/>
        <v>0</v>
      </c>
      <c r="BF133" s="219">
        <f t="shared" si="5"/>
        <v>0</v>
      </c>
      <c r="BG133" s="219">
        <f t="shared" si="6"/>
        <v>0</v>
      </c>
      <c r="BH133" s="219">
        <f t="shared" si="7"/>
        <v>0</v>
      </c>
      <c r="BI133" s="219">
        <f t="shared" si="8"/>
        <v>0</v>
      </c>
      <c r="BJ133" s="14" t="s">
        <v>88</v>
      </c>
      <c r="BK133" s="219">
        <f t="shared" si="9"/>
        <v>0</v>
      </c>
      <c r="BL133" s="14" t="s">
        <v>203</v>
      </c>
      <c r="BM133" s="218" t="s">
        <v>612</v>
      </c>
    </row>
    <row r="134" spans="1:65" s="2" customFormat="1" ht="16.5" customHeight="1">
      <c r="A134" s="31"/>
      <c r="B134" s="32"/>
      <c r="C134" s="225" t="s">
        <v>171</v>
      </c>
      <c r="D134" s="225" t="s">
        <v>235</v>
      </c>
      <c r="E134" s="226" t="s">
        <v>613</v>
      </c>
      <c r="F134" s="227" t="s">
        <v>614</v>
      </c>
      <c r="G134" s="228" t="s">
        <v>241</v>
      </c>
      <c r="H134" s="229">
        <v>1.8</v>
      </c>
      <c r="I134" s="230"/>
      <c r="J134" s="231">
        <f t="shared" si="0"/>
        <v>0</v>
      </c>
      <c r="K134" s="232"/>
      <c r="L134" s="233"/>
      <c r="M134" s="234" t="s">
        <v>1</v>
      </c>
      <c r="N134" s="235" t="s">
        <v>41</v>
      </c>
      <c r="O134" s="68"/>
      <c r="P134" s="216">
        <f t="shared" si="1"/>
        <v>0</v>
      </c>
      <c r="Q134" s="216">
        <v>2.3999999999999998E-3</v>
      </c>
      <c r="R134" s="216">
        <f t="shared" si="2"/>
        <v>4.3200000000000001E-3</v>
      </c>
      <c r="S134" s="216">
        <v>0</v>
      </c>
      <c r="T134" s="217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8" t="s">
        <v>279</v>
      </c>
      <c r="AT134" s="218" t="s">
        <v>235</v>
      </c>
      <c r="AU134" s="218" t="s">
        <v>88</v>
      </c>
      <c r="AY134" s="14" t="s">
        <v>133</v>
      </c>
      <c r="BE134" s="219">
        <f t="shared" si="4"/>
        <v>0</v>
      </c>
      <c r="BF134" s="219">
        <f t="shared" si="5"/>
        <v>0</v>
      </c>
      <c r="BG134" s="219">
        <f t="shared" si="6"/>
        <v>0</v>
      </c>
      <c r="BH134" s="219">
        <f t="shared" si="7"/>
        <v>0</v>
      </c>
      <c r="BI134" s="219">
        <f t="shared" si="8"/>
        <v>0</v>
      </c>
      <c r="BJ134" s="14" t="s">
        <v>88</v>
      </c>
      <c r="BK134" s="219">
        <f t="shared" si="9"/>
        <v>0</v>
      </c>
      <c r="BL134" s="14" t="s">
        <v>203</v>
      </c>
      <c r="BM134" s="218" t="s">
        <v>615</v>
      </c>
    </row>
    <row r="135" spans="1:65" s="2" customFormat="1" ht="21.75" customHeight="1">
      <c r="A135" s="31"/>
      <c r="B135" s="32"/>
      <c r="C135" s="225" t="s">
        <v>175</v>
      </c>
      <c r="D135" s="225" t="s">
        <v>235</v>
      </c>
      <c r="E135" s="226" t="s">
        <v>616</v>
      </c>
      <c r="F135" s="227" t="s">
        <v>617</v>
      </c>
      <c r="G135" s="228" t="s">
        <v>216</v>
      </c>
      <c r="H135" s="229">
        <v>1</v>
      </c>
      <c r="I135" s="230"/>
      <c r="J135" s="231">
        <f t="shared" si="0"/>
        <v>0</v>
      </c>
      <c r="K135" s="232"/>
      <c r="L135" s="233"/>
      <c r="M135" s="234" t="s">
        <v>1</v>
      </c>
      <c r="N135" s="235" t="s">
        <v>41</v>
      </c>
      <c r="O135" s="68"/>
      <c r="P135" s="216">
        <f t="shared" si="1"/>
        <v>0</v>
      </c>
      <c r="Q135" s="216">
        <v>2.3999999999999998E-3</v>
      </c>
      <c r="R135" s="216">
        <f t="shared" si="2"/>
        <v>2.3999999999999998E-3</v>
      </c>
      <c r="S135" s="216">
        <v>0</v>
      </c>
      <c r="T135" s="217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8" t="s">
        <v>279</v>
      </c>
      <c r="AT135" s="218" t="s">
        <v>235</v>
      </c>
      <c r="AU135" s="218" t="s">
        <v>88</v>
      </c>
      <c r="AY135" s="14" t="s">
        <v>133</v>
      </c>
      <c r="BE135" s="219">
        <f t="shared" si="4"/>
        <v>0</v>
      </c>
      <c r="BF135" s="219">
        <f t="shared" si="5"/>
        <v>0</v>
      </c>
      <c r="BG135" s="219">
        <f t="shared" si="6"/>
        <v>0</v>
      </c>
      <c r="BH135" s="219">
        <f t="shared" si="7"/>
        <v>0</v>
      </c>
      <c r="BI135" s="219">
        <f t="shared" si="8"/>
        <v>0</v>
      </c>
      <c r="BJ135" s="14" t="s">
        <v>88</v>
      </c>
      <c r="BK135" s="219">
        <f t="shared" si="9"/>
        <v>0</v>
      </c>
      <c r="BL135" s="14" t="s">
        <v>203</v>
      </c>
      <c r="BM135" s="218" t="s">
        <v>618</v>
      </c>
    </row>
    <row r="136" spans="1:65" s="2" customFormat="1" ht="21.75" customHeight="1">
      <c r="A136" s="31"/>
      <c r="B136" s="32"/>
      <c r="C136" s="225" t="s">
        <v>179</v>
      </c>
      <c r="D136" s="225" t="s">
        <v>235</v>
      </c>
      <c r="E136" s="226" t="s">
        <v>619</v>
      </c>
      <c r="F136" s="227" t="s">
        <v>620</v>
      </c>
      <c r="G136" s="228" t="s">
        <v>216</v>
      </c>
      <c r="H136" s="229">
        <v>1</v>
      </c>
      <c r="I136" s="230"/>
      <c r="J136" s="231">
        <f t="shared" si="0"/>
        <v>0</v>
      </c>
      <c r="K136" s="232"/>
      <c r="L136" s="233"/>
      <c r="M136" s="234" t="s">
        <v>1</v>
      </c>
      <c r="N136" s="235" t="s">
        <v>41</v>
      </c>
      <c r="O136" s="68"/>
      <c r="P136" s="216">
        <f t="shared" si="1"/>
        <v>0</v>
      </c>
      <c r="Q136" s="216">
        <v>2.3999999999999998E-3</v>
      </c>
      <c r="R136" s="216">
        <f t="shared" si="2"/>
        <v>2.3999999999999998E-3</v>
      </c>
      <c r="S136" s="216">
        <v>0</v>
      </c>
      <c r="T136" s="217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8" t="s">
        <v>279</v>
      </c>
      <c r="AT136" s="218" t="s">
        <v>235</v>
      </c>
      <c r="AU136" s="218" t="s">
        <v>88</v>
      </c>
      <c r="AY136" s="14" t="s">
        <v>133</v>
      </c>
      <c r="BE136" s="219">
        <f t="shared" si="4"/>
        <v>0</v>
      </c>
      <c r="BF136" s="219">
        <f t="shared" si="5"/>
        <v>0</v>
      </c>
      <c r="BG136" s="219">
        <f t="shared" si="6"/>
        <v>0</v>
      </c>
      <c r="BH136" s="219">
        <f t="shared" si="7"/>
        <v>0</v>
      </c>
      <c r="BI136" s="219">
        <f t="shared" si="8"/>
        <v>0</v>
      </c>
      <c r="BJ136" s="14" t="s">
        <v>88</v>
      </c>
      <c r="BK136" s="219">
        <f t="shared" si="9"/>
        <v>0</v>
      </c>
      <c r="BL136" s="14" t="s">
        <v>203</v>
      </c>
      <c r="BM136" s="218" t="s">
        <v>621</v>
      </c>
    </row>
    <row r="137" spans="1:65" s="2" customFormat="1" ht="21.75" customHeight="1">
      <c r="A137" s="31"/>
      <c r="B137" s="32"/>
      <c r="C137" s="225" t="s">
        <v>184</v>
      </c>
      <c r="D137" s="225" t="s">
        <v>235</v>
      </c>
      <c r="E137" s="226" t="s">
        <v>622</v>
      </c>
      <c r="F137" s="227" t="s">
        <v>623</v>
      </c>
      <c r="G137" s="228" t="s">
        <v>241</v>
      </c>
      <c r="H137" s="229">
        <v>1.2</v>
      </c>
      <c r="I137" s="230"/>
      <c r="J137" s="231">
        <f t="shared" si="0"/>
        <v>0</v>
      </c>
      <c r="K137" s="232"/>
      <c r="L137" s="233"/>
      <c r="M137" s="234" t="s">
        <v>1</v>
      </c>
      <c r="N137" s="235" t="s">
        <v>41</v>
      </c>
      <c r="O137" s="68"/>
      <c r="P137" s="216">
        <f t="shared" si="1"/>
        <v>0</v>
      </c>
      <c r="Q137" s="216">
        <v>2.3999999999999998E-3</v>
      </c>
      <c r="R137" s="216">
        <f t="shared" si="2"/>
        <v>2.8799999999999997E-3</v>
      </c>
      <c r="S137" s="216">
        <v>0</v>
      </c>
      <c r="T137" s="217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8" t="s">
        <v>279</v>
      </c>
      <c r="AT137" s="218" t="s">
        <v>235</v>
      </c>
      <c r="AU137" s="218" t="s">
        <v>88</v>
      </c>
      <c r="AY137" s="14" t="s">
        <v>133</v>
      </c>
      <c r="BE137" s="219">
        <f t="shared" si="4"/>
        <v>0</v>
      </c>
      <c r="BF137" s="219">
        <f t="shared" si="5"/>
        <v>0</v>
      </c>
      <c r="BG137" s="219">
        <f t="shared" si="6"/>
        <v>0</v>
      </c>
      <c r="BH137" s="219">
        <f t="shared" si="7"/>
        <v>0</v>
      </c>
      <c r="BI137" s="219">
        <f t="shared" si="8"/>
        <v>0</v>
      </c>
      <c r="BJ137" s="14" t="s">
        <v>88</v>
      </c>
      <c r="BK137" s="219">
        <f t="shared" si="9"/>
        <v>0</v>
      </c>
      <c r="BL137" s="14" t="s">
        <v>203</v>
      </c>
      <c r="BM137" s="218" t="s">
        <v>624</v>
      </c>
    </row>
    <row r="138" spans="1:65" s="2" customFormat="1" ht="16.5" customHeight="1">
      <c r="A138" s="31"/>
      <c r="B138" s="32"/>
      <c r="C138" s="225" t="s">
        <v>191</v>
      </c>
      <c r="D138" s="225" t="s">
        <v>235</v>
      </c>
      <c r="E138" s="226" t="s">
        <v>625</v>
      </c>
      <c r="F138" s="227" t="s">
        <v>626</v>
      </c>
      <c r="G138" s="228" t="s">
        <v>216</v>
      </c>
      <c r="H138" s="229">
        <v>1</v>
      </c>
      <c r="I138" s="230"/>
      <c r="J138" s="231">
        <f t="shared" si="0"/>
        <v>0</v>
      </c>
      <c r="K138" s="232"/>
      <c r="L138" s="233"/>
      <c r="M138" s="234" t="s">
        <v>1</v>
      </c>
      <c r="N138" s="235" t="s">
        <v>41</v>
      </c>
      <c r="O138" s="68"/>
      <c r="P138" s="216">
        <f t="shared" si="1"/>
        <v>0</v>
      </c>
      <c r="Q138" s="216">
        <v>2.3999999999999998E-3</v>
      </c>
      <c r="R138" s="216">
        <f t="shared" si="2"/>
        <v>2.3999999999999998E-3</v>
      </c>
      <c r="S138" s="216">
        <v>0</v>
      </c>
      <c r="T138" s="217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8" t="s">
        <v>279</v>
      </c>
      <c r="AT138" s="218" t="s">
        <v>235</v>
      </c>
      <c r="AU138" s="218" t="s">
        <v>88</v>
      </c>
      <c r="AY138" s="14" t="s">
        <v>133</v>
      </c>
      <c r="BE138" s="219">
        <f t="shared" si="4"/>
        <v>0</v>
      </c>
      <c r="BF138" s="219">
        <f t="shared" si="5"/>
        <v>0</v>
      </c>
      <c r="BG138" s="219">
        <f t="shared" si="6"/>
        <v>0</v>
      </c>
      <c r="BH138" s="219">
        <f t="shared" si="7"/>
        <v>0</v>
      </c>
      <c r="BI138" s="219">
        <f t="shared" si="8"/>
        <v>0</v>
      </c>
      <c r="BJ138" s="14" t="s">
        <v>88</v>
      </c>
      <c r="BK138" s="219">
        <f t="shared" si="9"/>
        <v>0</v>
      </c>
      <c r="BL138" s="14" t="s">
        <v>203</v>
      </c>
      <c r="BM138" s="218" t="s">
        <v>627</v>
      </c>
    </row>
    <row r="139" spans="1:65" s="2" customFormat="1" ht="21.75" customHeight="1">
      <c r="A139" s="31"/>
      <c r="B139" s="32"/>
      <c r="C139" s="206" t="s">
        <v>200</v>
      </c>
      <c r="D139" s="206" t="s">
        <v>136</v>
      </c>
      <c r="E139" s="207" t="s">
        <v>628</v>
      </c>
      <c r="F139" s="208" t="s">
        <v>629</v>
      </c>
      <c r="G139" s="209" t="s">
        <v>216</v>
      </c>
      <c r="H139" s="210">
        <v>1</v>
      </c>
      <c r="I139" s="211"/>
      <c r="J139" s="212">
        <f t="shared" si="0"/>
        <v>0</v>
      </c>
      <c r="K139" s="213"/>
      <c r="L139" s="36"/>
      <c r="M139" s="214" t="s">
        <v>1</v>
      </c>
      <c r="N139" s="215" t="s">
        <v>41</v>
      </c>
      <c r="O139" s="68"/>
      <c r="P139" s="216">
        <f t="shared" si="1"/>
        <v>0</v>
      </c>
      <c r="Q139" s="216">
        <v>0</v>
      </c>
      <c r="R139" s="216">
        <f t="shared" si="2"/>
        <v>0</v>
      </c>
      <c r="S139" s="216">
        <v>0</v>
      </c>
      <c r="T139" s="217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8" t="s">
        <v>203</v>
      </c>
      <c r="AT139" s="218" t="s">
        <v>136</v>
      </c>
      <c r="AU139" s="218" t="s">
        <v>88</v>
      </c>
      <c r="AY139" s="14" t="s">
        <v>133</v>
      </c>
      <c r="BE139" s="219">
        <f t="shared" si="4"/>
        <v>0</v>
      </c>
      <c r="BF139" s="219">
        <f t="shared" si="5"/>
        <v>0</v>
      </c>
      <c r="BG139" s="219">
        <f t="shared" si="6"/>
        <v>0</v>
      </c>
      <c r="BH139" s="219">
        <f t="shared" si="7"/>
        <v>0</v>
      </c>
      <c r="BI139" s="219">
        <f t="shared" si="8"/>
        <v>0</v>
      </c>
      <c r="BJ139" s="14" t="s">
        <v>88</v>
      </c>
      <c r="BK139" s="219">
        <f t="shared" si="9"/>
        <v>0</v>
      </c>
      <c r="BL139" s="14" t="s">
        <v>203</v>
      </c>
      <c r="BM139" s="218" t="s">
        <v>630</v>
      </c>
    </row>
    <row r="140" spans="1:65" s="2" customFormat="1" ht="21.75" customHeight="1">
      <c r="A140" s="31"/>
      <c r="B140" s="32"/>
      <c r="C140" s="206" t="s">
        <v>203</v>
      </c>
      <c r="D140" s="206" t="s">
        <v>136</v>
      </c>
      <c r="E140" s="207" t="s">
        <v>631</v>
      </c>
      <c r="F140" s="208" t="s">
        <v>632</v>
      </c>
      <c r="G140" s="209" t="s">
        <v>216</v>
      </c>
      <c r="H140" s="210">
        <v>1</v>
      </c>
      <c r="I140" s="211"/>
      <c r="J140" s="212">
        <f t="shared" si="0"/>
        <v>0</v>
      </c>
      <c r="K140" s="213"/>
      <c r="L140" s="36"/>
      <c r="M140" s="214" t="s">
        <v>1</v>
      </c>
      <c r="N140" s="215" t="s">
        <v>41</v>
      </c>
      <c r="O140" s="68"/>
      <c r="P140" s="216">
        <f t="shared" si="1"/>
        <v>0</v>
      </c>
      <c r="Q140" s="216">
        <v>9.0000000000000006E-5</v>
      </c>
      <c r="R140" s="216">
        <f t="shared" si="2"/>
        <v>9.0000000000000006E-5</v>
      </c>
      <c r="S140" s="216">
        <v>0</v>
      </c>
      <c r="T140" s="217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8" t="s">
        <v>203</v>
      </c>
      <c r="AT140" s="218" t="s">
        <v>136</v>
      </c>
      <c r="AU140" s="218" t="s">
        <v>88</v>
      </c>
      <c r="AY140" s="14" t="s">
        <v>133</v>
      </c>
      <c r="BE140" s="219">
        <f t="shared" si="4"/>
        <v>0</v>
      </c>
      <c r="BF140" s="219">
        <f t="shared" si="5"/>
        <v>0</v>
      </c>
      <c r="BG140" s="219">
        <f t="shared" si="6"/>
        <v>0</v>
      </c>
      <c r="BH140" s="219">
        <f t="shared" si="7"/>
        <v>0</v>
      </c>
      <c r="BI140" s="219">
        <f t="shared" si="8"/>
        <v>0</v>
      </c>
      <c r="BJ140" s="14" t="s">
        <v>88</v>
      </c>
      <c r="BK140" s="219">
        <f t="shared" si="9"/>
        <v>0</v>
      </c>
      <c r="BL140" s="14" t="s">
        <v>203</v>
      </c>
      <c r="BM140" s="218" t="s">
        <v>633</v>
      </c>
    </row>
    <row r="141" spans="1:65" s="2" customFormat="1" ht="21.75" customHeight="1">
      <c r="A141" s="31"/>
      <c r="B141" s="32"/>
      <c r="C141" s="225" t="s">
        <v>79</v>
      </c>
      <c r="D141" s="225" t="s">
        <v>235</v>
      </c>
      <c r="E141" s="226" t="s">
        <v>634</v>
      </c>
      <c r="F141" s="227" t="s">
        <v>635</v>
      </c>
      <c r="G141" s="228" t="s">
        <v>216</v>
      </c>
      <c r="H141" s="229">
        <v>1</v>
      </c>
      <c r="I141" s="230"/>
      <c r="J141" s="231">
        <f t="shared" si="0"/>
        <v>0</v>
      </c>
      <c r="K141" s="232"/>
      <c r="L141" s="233"/>
      <c r="M141" s="234" t="s">
        <v>1</v>
      </c>
      <c r="N141" s="235" t="s">
        <v>41</v>
      </c>
      <c r="O141" s="68"/>
      <c r="P141" s="216">
        <f t="shared" si="1"/>
        <v>0</v>
      </c>
      <c r="Q141" s="216">
        <v>1.2999999999999999E-3</v>
      </c>
      <c r="R141" s="216">
        <f t="shared" si="2"/>
        <v>1.2999999999999999E-3</v>
      </c>
      <c r="S141" s="216">
        <v>0</v>
      </c>
      <c r="T141" s="217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8" t="s">
        <v>279</v>
      </c>
      <c r="AT141" s="218" t="s">
        <v>235</v>
      </c>
      <c r="AU141" s="218" t="s">
        <v>88</v>
      </c>
      <c r="AY141" s="14" t="s">
        <v>133</v>
      </c>
      <c r="BE141" s="219">
        <f t="shared" si="4"/>
        <v>0</v>
      </c>
      <c r="BF141" s="219">
        <f t="shared" si="5"/>
        <v>0</v>
      </c>
      <c r="BG141" s="219">
        <f t="shared" si="6"/>
        <v>0</v>
      </c>
      <c r="BH141" s="219">
        <f t="shared" si="7"/>
        <v>0</v>
      </c>
      <c r="BI141" s="219">
        <f t="shared" si="8"/>
        <v>0</v>
      </c>
      <c r="BJ141" s="14" t="s">
        <v>88</v>
      </c>
      <c r="BK141" s="219">
        <f t="shared" si="9"/>
        <v>0</v>
      </c>
      <c r="BL141" s="14" t="s">
        <v>203</v>
      </c>
      <c r="BM141" s="218" t="s">
        <v>636</v>
      </c>
    </row>
    <row r="142" spans="1:65" s="2" customFormat="1" ht="21.75" customHeight="1">
      <c r="A142" s="31"/>
      <c r="B142" s="32"/>
      <c r="C142" s="206" t="s">
        <v>213</v>
      </c>
      <c r="D142" s="206" t="s">
        <v>136</v>
      </c>
      <c r="E142" s="207" t="s">
        <v>637</v>
      </c>
      <c r="F142" s="208" t="s">
        <v>638</v>
      </c>
      <c r="G142" s="209" t="s">
        <v>216</v>
      </c>
      <c r="H142" s="210">
        <v>1</v>
      </c>
      <c r="I142" s="211"/>
      <c r="J142" s="212">
        <f t="shared" si="0"/>
        <v>0</v>
      </c>
      <c r="K142" s="213"/>
      <c r="L142" s="36"/>
      <c r="M142" s="214" t="s">
        <v>1</v>
      </c>
      <c r="N142" s="215" t="s">
        <v>41</v>
      </c>
      <c r="O142" s="68"/>
      <c r="P142" s="216">
        <f t="shared" si="1"/>
        <v>0</v>
      </c>
      <c r="Q142" s="216">
        <v>0</v>
      </c>
      <c r="R142" s="216">
        <f t="shared" si="2"/>
        <v>0</v>
      </c>
      <c r="S142" s="216">
        <v>0</v>
      </c>
      <c r="T142" s="217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8" t="s">
        <v>203</v>
      </c>
      <c r="AT142" s="218" t="s">
        <v>136</v>
      </c>
      <c r="AU142" s="218" t="s">
        <v>88</v>
      </c>
      <c r="AY142" s="14" t="s">
        <v>133</v>
      </c>
      <c r="BE142" s="219">
        <f t="shared" si="4"/>
        <v>0</v>
      </c>
      <c r="BF142" s="219">
        <f t="shared" si="5"/>
        <v>0</v>
      </c>
      <c r="BG142" s="219">
        <f t="shared" si="6"/>
        <v>0</v>
      </c>
      <c r="BH142" s="219">
        <f t="shared" si="7"/>
        <v>0</v>
      </c>
      <c r="BI142" s="219">
        <f t="shared" si="8"/>
        <v>0</v>
      </c>
      <c r="BJ142" s="14" t="s">
        <v>88</v>
      </c>
      <c r="BK142" s="219">
        <f t="shared" si="9"/>
        <v>0</v>
      </c>
      <c r="BL142" s="14" t="s">
        <v>203</v>
      </c>
      <c r="BM142" s="218" t="s">
        <v>639</v>
      </c>
    </row>
    <row r="143" spans="1:65" s="2" customFormat="1" ht="33" customHeight="1">
      <c r="A143" s="31"/>
      <c r="B143" s="32"/>
      <c r="C143" s="225" t="s">
        <v>218</v>
      </c>
      <c r="D143" s="225" t="s">
        <v>235</v>
      </c>
      <c r="E143" s="226" t="s">
        <v>640</v>
      </c>
      <c r="F143" s="227" t="s">
        <v>641</v>
      </c>
      <c r="G143" s="228" t="s">
        <v>139</v>
      </c>
      <c r="H143" s="229">
        <v>1.8</v>
      </c>
      <c r="I143" s="230"/>
      <c r="J143" s="231">
        <f t="shared" si="0"/>
        <v>0</v>
      </c>
      <c r="K143" s="232"/>
      <c r="L143" s="233"/>
      <c r="M143" s="234" t="s">
        <v>1</v>
      </c>
      <c r="N143" s="235" t="s">
        <v>41</v>
      </c>
      <c r="O143" s="68"/>
      <c r="P143" s="216">
        <f t="shared" si="1"/>
        <v>0</v>
      </c>
      <c r="Q143" s="216">
        <v>5.1999999999999998E-3</v>
      </c>
      <c r="R143" s="216">
        <f t="shared" si="2"/>
        <v>9.3600000000000003E-3</v>
      </c>
      <c r="S143" s="216">
        <v>0</v>
      </c>
      <c r="T143" s="217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8" t="s">
        <v>279</v>
      </c>
      <c r="AT143" s="218" t="s">
        <v>235</v>
      </c>
      <c r="AU143" s="218" t="s">
        <v>88</v>
      </c>
      <c r="AY143" s="14" t="s">
        <v>133</v>
      </c>
      <c r="BE143" s="219">
        <f t="shared" si="4"/>
        <v>0</v>
      </c>
      <c r="BF143" s="219">
        <f t="shared" si="5"/>
        <v>0</v>
      </c>
      <c r="BG143" s="219">
        <f t="shared" si="6"/>
        <v>0</v>
      </c>
      <c r="BH143" s="219">
        <f t="shared" si="7"/>
        <v>0</v>
      </c>
      <c r="BI143" s="219">
        <f t="shared" si="8"/>
        <v>0</v>
      </c>
      <c r="BJ143" s="14" t="s">
        <v>88</v>
      </c>
      <c r="BK143" s="219">
        <f t="shared" si="9"/>
        <v>0</v>
      </c>
      <c r="BL143" s="14" t="s">
        <v>203</v>
      </c>
      <c r="BM143" s="218" t="s">
        <v>642</v>
      </c>
    </row>
    <row r="144" spans="1:65" s="2" customFormat="1" ht="21.75" customHeight="1">
      <c r="A144" s="31"/>
      <c r="B144" s="32"/>
      <c r="C144" s="206" t="s">
        <v>7</v>
      </c>
      <c r="D144" s="206" t="s">
        <v>136</v>
      </c>
      <c r="E144" s="207" t="s">
        <v>643</v>
      </c>
      <c r="F144" s="208" t="s">
        <v>644</v>
      </c>
      <c r="G144" s="209" t="s">
        <v>216</v>
      </c>
      <c r="H144" s="210">
        <v>1</v>
      </c>
      <c r="I144" s="211"/>
      <c r="J144" s="212">
        <f t="shared" si="0"/>
        <v>0</v>
      </c>
      <c r="K144" s="213"/>
      <c r="L144" s="36"/>
      <c r="M144" s="214" t="s">
        <v>1</v>
      </c>
      <c r="N144" s="215" t="s">
        <v>41</v>
      </c>
      <c r="O144" s="68"/>
      <c r="P144" s="216">
        <f t="shared" si="1"/>
        <v>0</v>
      </c>
      <c r="Q144" s="216">
        <v>0</v>
      </c>
      <c r="R144" s="216">
        <f t="shared" si="2"/>
        <v>0</v>
      </c>
      <c r="S144" s="216">
        <v>0</v>
      </c>
      <c r="T144" s="217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8" t="s">
        <v>203</v>
      </c>
      <c r="AT144" s="218" t="s">
        <v>136</v>
      </c>
      <c r="AU144" s="218" t="s">
        <v>88</v>
      </c>
      <c r="AY144" s="14" t="s">
        <v>133</v>
      </c>
      <c r="BE144" s="219">
        <f t="shared" si="4"/>
        <v>0</v>
      </c>
      <c r="BF144" s="219">
        <f t="shared" si="5"/>
        <v>0</v>
      </c>
      <c r="BG144" s="219">
        <f t="shared" si="6"/>
        <v>0</v>
      </c>
      <c r="BH144" s="219">
        <f t="shared" si="7"/>
        <v>0</v>
      </c>
      <c r="BI144" s="219">
        <f t="shared" si="8"/>
        <v>0</v>
      </c>
      <c r="BJ144" s="14" t="s">
        <v>88</v>
      </c>
      <c r="BK144" s="219">
        <f t="shared" si="9"/>
        <v>0</v>
      </c>
      <c r="BL144" s="14" t="s">
        <v>203</v>
      </c>
      <c r="BM144" s="218" t="s">
        <v>645</v>
      </c>
    </row>
    <row r="145" spans="1:65" s="2" customFormat="1" ht="33" customHeight="1">
      <c r="A145" s="31"/>
      <c r="B145" s="32"/>
      <c r="C145" s="225" t="s">
        <v>225</v>
      </c>
      <c r="D145" s="225" t="s">
        <v>235</v>
      </c>
      <c r="E145" s="226" t="s">
        <v>646</v>
      </c>
      <c r="F145" s="227" t="s">
        <v>647</v>
      </c>
      <c r="G145" s="228" t="s">
        <v>216</v>
      </c>
      <c r="H145" s="229">
        <v>1</v>
      </c>
      <c r="I145" s="230"/>
      <c r="J145" s="231">
        <f t="shared" si="0"/>
        <v>0</v>
      </c>
      <c r="K145" s="232"/>
      <c r="L145" s="233"/>
      <c r="M145" s="234" t="s">
        <v>1</v>
      </c>
      <c r="N145" s="235" t="s">
        <v>41</v>
      </c>
      <c r="O145" s="68"/>
      <c r="P145" s="216">
        <f t="shared" si="1"/>
        <v>0</v>
      </c>
      <c r="Q145" s="216">
        <v>4.9000000000000002E-2</v>
      </c>
      <c r="R145" s="216">
        <f t="shared" si="2"/>
        <v>4.9000000000000002E-2</v>
      </c>
      <c r="S145" s="216">
        <v>0</v>
      </c>
      <c r="T145" s="217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8" t="s">
        <v>279</v>
      </c>
      <c r="AT145" s="218" t="s">
        <v>235</v>
      </c>
      <c r="AU145" s="218" t="s">
        <v>88</v>
      </c>
      <c r="AY145" s="14" t="s">
        <v>133</v>
      </c>
      <c r="BE145" s="219">
        <f t="shared" si="4"/>
        <v>0</v>
      </c>
      <c r="BF145" s="219">
        <f t="shared" si="5"/>
        <v>0</v>
      </c>
      <c r="BG145" s="219">
        <f t="shared" si="6"/>
        <v>0</v>
      </c>
      <c r="BH145" s="219">
        <f t="shared" si="7"/>
        <v>0</v>
      </c>
      <c r="BI145" s="219">
        <f t="shared" si="8"/>
        <v>0</v>
      </c>
      <c r="BJ145" s="14" t="s">
        <v>88</v>
      </c>
      <c r="BK145" s="219">
        <f t="shared" si="9"/>
        <v>0</v>
      </c>
      <c r="BL145" s="14" t="s">
        <v>203</v>
      </c>
      <c r="BM145" s="218" t="s">
        <v>648</v>
      </c>
    </row>
    <row r="146" spans="1:65" s="2" customFormat="1" ht="21.75" customHeight="1">
      <c r="A146" s="31"/>
      <c r="B146" s="32"/>
      <c r="C146" s="206" t="s">
        <v>264</v>
      </c>
      <c r="D146" s="206" t="s">
        <v>136</v>
      </c>
      <c r="E146" s="207" t="s">
        <v>649</v>
      </c>
      <c r="F146" s="208" t="s">
        <v>650</v>
      </c>
      <c r="G146" s="209" t="s">
        <v>216</v>
      </c>
      <c r="H146" s="210">
        <v>1</v>
      </c>
      <c r="I146" s="211"/>
      <c r="J146" s="212">
        <f t="shared" si="0"/>
        <v>0</v>
      </c>
      <c r="K146" s="213"/>
      <c r="L146" s="36"/>
      <c r="M146" s="214" t="s">
        <v>1</v>
      </c>
      <c r="N146" s="215" t="s">
        <v>41</v>
      </c>
      <c r="O146" s="68"/>
      <c r="P146" s="216">
        <f t="shared" si="1"/>
        <v>0</v>
      </c>
      <c r="Q146" s="216">
        <v>0</v>
      </c>
      <c r="R146" s="216">
        <f t="shared" si="2"/>
        <v>0</v>
      </c>
      <c r="S146" s="216">
        <v>0</v>
      </c>
      <c r="T146" s="217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8" t="s">
        <v>203</v>
      </c>
      <c r="AT146" s="218" t="s">
        <v>136</v>
      </c>
      <c r="AU146" s="218" t="s">
        <v>88</v>
      </c>
      <c r="AY146" s="14" t="s">
        <v>133</v>
      </c>
      <c r="BE146" s="219">
        <f t="shared" si="4"/>
        <v>0</v>
      </c>
      <c r="BF146" s="219">
        <f t="shared" si="5"/>
        <v>0</v>
      </c>
      <c r="BG146" s="219">
        <f t="shared" si="6"/>
        <v>0</v>
      </c>
      <c r="BH146" s="219">
        <f t="shared" si="7"/>
        <v>0</v>
      </c>
      <c r="BI146" s="219">
        <f t="shared" si="8"/>
        <v>0</v>
      </c>
      <c r="BJ146" s="14" t="s">
        <v>88</v>
      </c>
      <c r="BK146" s="219">
        <f t="shared" si="9"/>
        <v>0</v>
      </c>
      <c r="BL146" s="14" t="s">
        <v>203</v>
      </c>
      <c r="BM146" s="218" t="s">
        <v>651</v>
      </c>
    </row>
    <row r="147" spans="1:65" s="2" customFormat="1" ht="21.75" customHeight="1">
      <c r="A147" s="31"/>
      <c r="B147" s="32"/>
      <c r="C147" s="225" t="s">
        <v>298</v>
      </c>
      <c r="D147" s="225" t="s">
        <v>235</v>
      </c>
      <c r="E147" s="226" t="s">
        <v>652</v>
      </c>
      <c r="F147" s="227" t="s">
        <v>653</v>
      </c>
      <c r="G147" s="228" t="s">
        <v>216</v>
      </c>
      <c r="H147" s="229">
        <v>1</v>
      </c>
      <c r="I147" s="230"/>
      <c r="J147" s="231">
        <f t="shared" si="0"/>
        <v>0</v>
      </c>
      <c r="K147" s="232"/>
      <c r="L147" s="233"/>
      <c r="M147" s="234" t="s">
        <v>1</v>
      </c>
      <c r="N147" s="235" t="s">
        <v>41</v>
      </c>
      <c r="O147" s="68"/>
      <c r="P147" s="216">
        <f t="shared" si="1"/>
        <v>0</v>
      </c>
      <c r="Q147" s="216">
        <v>1.1310000000000001E-2</v>
      </c>
      <c r="R147" s="216">
        <f t="shared" si="2"/>
        <v>1.1310000000000001E-2</v>
      </c>
      <c r="S147" s="216">
        <v>0</v>
      </c>
      <c r="T147" s="217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8" t="s">
        <v>279</v>
      </c>
      <c r="AT147" s="218" t="s">
        <v>235</v>
      </c>
      <c r="AU147" s="218" t="s">
        <v>88</v>
      </c>
      <c r="AY147" s="14" t="s">
        <v>133</v>
      </c>
      <c r="BE147" s="219">
        <f t="shared" si="4"/>
        <v>0</v>
      </c>
      <c r="BF147" s="219">
        <f t="shared" si="5"/>
        <v>0</v>
      </c>
      <c r="BG147" s="219">
        <f t="shared" si="6"/>
        <v>0</v>
      </c>
      <c r="BH147" s="219">
        <f t="shared" si="7"/>
        <v>0</v>
      </c>
      <c r="BI147" s="219">
        <f t="shared" si="8"/>
        <v>0</v>
      </c>
      <c r="BJ147" s="14" t="s">
        <v>88</v>
      </c>
      <c r="BK147" s="219">
        <f t="shared" si="9"/>
        <v>0</v>
      </c>
      <c r="BL147" s="14" t="s">
        <v>203</v>
      </c>
      <c r="BM147" s="218" t="s">
        <v>654</v>
      </c>
    </row>
    <row r="148" spans="1:65" s="2" customFormat="1" ht="21.75" customHeight="1">
      <c r="A148" s="31"/>
      <c r="B148" s="32"/>
      <c r="C148" s="206" t="s">
        <v>267</v>
      </c>
      <c r="D148" s="206" t="s">
        <v>136</v>
      </c>
      <c r="E148" s="207" t="s">
        <v>655</v>
      </c>
      <c r="F148" s="208" t="s">
        <v>656</v>
      </c>
      <c r="G148" s="209" t="s">
        <v>216</v>
      </c>
      <c r="H148" s="210">
        <v>2</v>
      </c>
      <c r="I148" s="211"/>
      <c r="J148" s="212">
        <f t="shared" si="0"/>
        <v>0</v>
      </c>
      <c r="K148" s="213"/>
      <c r="L148" s="36"/>
      <c r="M148" s="214" t="s">
        <v>1</v>
      </c>
      <c r="N148" s="215" t="s">
        <v>41</v>
      </c>
      <c r="O148" s="68"/>
      <c r="P148" s="216">
        <f t="shared" si="1"/>
        <v>0</v>
      </c>
      <c r="Q148" s="216">
        <v>0</v>
      </c>
      <c r="R148" s="216">
        <f t="shared" si="2"/>
        <v>0</v>
      </c>
      <c r="S148" s="216">
        <v>8.7999999999999995E-2</v>
      </c>
      <c r="T148" s="217">
        <f t="shared" si="3"/>
        <v>0.17599999999999999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8" t="s">
        <v>203</v>
      </c>
      <c r="AT148" s="218" t="s">
        <v>136</v>
      </c>
      <c r="AU148" s="218" t="s">
        <v>88</v>
      </c>
      <c r="AY148" s="14" t="s">
        <v>133</v>
      </c>
      <c r="BE148" s="219">
        <f t="shared" si="4"/>
        <v>0</v>
      </c>
      <c r="BF148" s="219">
        <f t="shared" si="5"/>
        <v>0</v>
      </c>
      <c r="BG148" s="219">
        <f t="shared" si="6"/>
        <v>0</v>
      </c>
      <c r="BH148" s="219">
        <f t="shared" si="7"/>
        <v>0</v>
      </c>
      <c r="BI148" s="219">
        <f t="shared" si="8"/>
        <v>0</v>
      </c>
      <c r="BJ148" s="14" t="s">
        <v>88</v>
      </c>
      <c r="BK148" s="219">
        <f t="shared" si="9"/>
        <v>0</v>
      </c>
      <c r="BL148" s="14" t="s">
        <v>203</v>
      </c>
      <c r="BM148" s="218" t="s">
        <v>657</v>
      </c>
    </row>
    <row r="149" spans="1:65" s="2" customFormat="1" ht="16.5" customHeight="1">
      <c r="A149" s="31"/>
      <c r="B149" s="32"/>
      <c r="C149" s="225" t="s">
        <v>305</v>
      </c>
      <c r="D149" s="225" t="s">
        <v>235</v>
      </c>
      <c r="E149" s="226" t="s">
        <v>658</v>
      </c>
      <c r="F149" s="227" t="s">
        <v>659</v>
      </c>
      <c r="G149" s="228" t="s">
        <v>216</v>
      </c>
      <c r="H149" s="229">
        <v>2</v>
      </c>
      <c r="I149" s="230"/>
      <c r="J149" s="231">
        <f t="shared" si="0"/>
        <v>0</v>
      </c>
      <c r="K149" s="232"/>
      <c r="L149" s="233"/>
      <c r="M149" s="234" t="s">
        <v>1</v>
      </c>
      <c r="N149" s="235" t="s">
        <v>41</v>
      </c>
      <c r="O149" s="68"/>
      <c r="P149" s="216">
        <f t="shared" si="1"/>
        <v>0</v>
      </c>
      <c r="Q149" s="216">
        <v>2E-3</v>
      </c>
      <c r="R149" s="216">
        <f t="shared" si="2"/>
        <v>4.0000000000000001E-3</v>
      </c>
      <c r="S149" s="216">
        <v>0</v>
      </c>
      <c r="T149" s="217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8" t="s">
        <v>279</v>
      </c>
      <c r="AT149" s="218" t="s">
        <v>235</v>
      </c>
      <c r="AU149" s="218" t="s">
        <v>88</v>
      </c>
      <c r="AY149" s="14" t="s">
        <v>133</v>
      </c>
      <c r="BE149" s="219">
        <f t="shared" si="4"/>
        <v>0</v>
      </c>
      <c r="BF149" s="219">
        <f t="shared" si="5"/>
        <v>0</v>
      </c>
      <c r="BG149" s="219">
        <f t="shared" si="6"/>
        <v>0</v>
      </c>
      <c r="BH149" s="219">
        <f t="shared" si="7"/>
        <v>0</v>
      </c>
      <c r="BI149" s="219">
        <f t="shared" si="8"/>
        <v>0</v>
      </c>
      <c r="BJ149" s="14" t="s">
        <v>88</v>
      </c>
      <c r="BK149" s="219">
        <f t="shared" si="9"/>
        <v>0</v>
      </c>
      <c r="BL149" s="14" t="s">
        <v>203</v>
      </c>
      <c r="BM149" s="218" t="s">
        <v>660</v>
      </c>
    </row>
    <row r="150" spans="1:65" s="2" customFormat="1" ht="21.75" customHeight="1">
      <c r="A150" s="31"/>
      <c r="B150" s="32"/>
      <c r="C150" s="206" t="s">
        <v>270</v>
      </c>
      <c r="D150" s="206" t="s">
        <v>136</v>
      </c>
      <c r="E150" s="207" t="s">
        <v>661</v>
      </c>
      <c r="F150" s="208" t="s">
        <v>662</v>
      </c>
      <c r="G150" s="209" t="s">
        <v>216</v>
      </c>
      <c r="H150" s="210">
        <v>3</v>
      </c>
      <c r="I150" s="211"/>
      <c r="J150" s="212">
        <f t="shared" si="0"/>
        <v>0</v>
      </c>
      <c r="K150" s="213"/>
      <c r="L150" s="36"/>
      <c r="M150" s="214" t="s">
        <v>1</v>
      </c>
      <c r="N150" s="215" t="s">
        <v>41</v>
      </c>
      <c r="O150" s="68"/>
      <c r="P150" s="216">
        <f t="shared" si="1"/>
        <v>0</v>
      </c>
      <c r="Q150" s="216">
        <v>0</v>
      </c>
      <c r="R150" s="216">
        <f t="shared" si="2"/>
        <v>0</v>
      </c>
      <c r="S150" s="216">
        <v>8.7999999999999995E-2</v>
      </c>
      <c r="T150" s="217">
        <f t="shared" si="3"/>
        <v>0.26400000000000001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8" t="s">
        <v>203</v>
      </c>
      <c r="AT150" s="218" t="s">
        <v>136</v>
      </c>
      <c r="AU150" s="218" t="s">
        <v>88</v>
      </c>
      <c r="AY150" s="14" t="s">
        <v>133</v>
      </c>
      <c r="BE150" s="219">
        <f t="shared" si="4"/>
        <v>0</v>
      </c>
      <c r="BF150" s="219">
        <f t="shared" si="5"/>
        <v>0</v>
      </c>
      <c r="BG150" s="219">
        <f t="shared" si="6"/>
        <v>0</v>
      </c>
      <c r="BH150" s="219">
        <f t="shared" si="7"/>
        <v>0</v>
      </c>
      <c r="BI150" s="219">
        <f t="shared" si="8"/>
        <v>0</v>
      </c>
      <c r="BJ150" s="14" t="s">
        <v>88</v>
      </c>
      <c r="BK150" s="219">
        <f t="shared" si="9"/>
        <v>0</v>
      </c>
      <c r="BL150" s="14" t="s">
        <v>203</v>
      </c>
      <c r="BM150" s="218" t="s">
        <v>663</v>
      </c>
    </row>
    <row r="151" spans="1:65" s="2" customFormat="1" ht="21.75" customHeight="1">
      <c r="A151" s="31"/>
      <c r="B151" s="32"/>
      <c r="C151" s="225" t="s">
        <v>312</v>
      </c>
      <c r="D151" s="225" t="s">
        <v>235</v>
      </c>
      <c r="E151" s="226" t="s">
        <v>664</v>
      </c>
      <c r="F151" s="227" t="s">
        <v>665</v>
      </c>
      <c r="G151" s="228" t="s">
        <v>216</v>
      </c>
      <c r="H151" s="229">
        <v>3</v>
      </c>
      <c r="I151" s="230"/>
      <c r="J151" s="231">
        <f t="shared" si="0"/>
        <v>0</v>
      </c>
      <c r="K151" s="232"/>
      <c r="L151" s="233"/>
      <c r="M151" s="234" t="s">
        <v>1</v>
      </c>
      <c r="N151" s="235" t="s">
        <v>41</v>
      </c>
      <c r="O151" s="68"/>
      <c r="P151" s="216">
        <f t="shared" si="1"/>
        <v>0</v>
      </c>
      <c r="Q151" s="216">
        <v>1.4999999999999999E-2</v>
      </c>
      <c r="R151" s="216">
        <f t="shared" si="2"/>
        <v>4.4999999999999998E-2</v>
      </c>
      <c r="S151" s="216">
        <v>0</v>
      </c>
      <c r="T151" s="217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8" t="s">
        <v>279</v>
      </c>
      <c r="AT151" s="218" t="s">
        <v>235</v>
      </c>
      <c r="AU151" s="218" t="s">
        <v>88</v>
      </c>
      <c r="AY151" s="14" t="s">
        <v>133</v>
      </c>
      <c r="BE151" s="219">
        <f t="shared" si="4"/>
        <v>0</v>
      </c>
      <c r="BF151" s="219">
        <f t="shared" si="5"/>
        <v>0</v>
      </c>
      <c r="BG151" s="219">
        <f t="shared" si="6"/>
        <v>0</v>
      </c>
      <c r="BH151" s="219">
        <f t="shared" si="7"/>
        <v>0</v>
      </c>
      <c r="BI151" s="219">
        <f t="shared" si="8"/>
        <v>0</v>
      </c>
      <c r="BJ151" s="14" t="s">
        <v>88</v>
      </c>
      <c r="BK151" s="219">
        <f t="shared" si="9"/>
        <v>0</v>
      </c>
      <c r="BL151" s="14" t="s">
        <v>203</v>
      </c>
      <c r="BM151" s="218" t="s">
        <v>666</v>
      </c>
    </row>
    <row r="152" spans="1:65" s="2" customFormat="1" ht="21.75" customHeight="1">
      <c r="A152" s="31"/>
      <c r="B152" s="32"/>
      <c r="C152" s="206" t="s">
        <v>273</v>
      </c>
      <c r="D152" s="206" t="s">
        <v>136</v>
      </c>
      <c r="E152" s="207" t="s">
        <v>667</v>
      </c>
      <c r="F152" s="208" t="s">
        <v>668</v>
      </c>
      <c r="G152" s="209" t="s">
        <v>194</v>
      </c>
      <c r="H152" s="210">
        <v>0.248</v>
      </c>
      <c r="I152" s="211"/>
      <c r="J152" s="212">
        <f t="shared" si="0"/>
        <v>0</v>
      </c>
      <c r="K152" s="213"/>
      <c r="L152" s="36"/>
      <c r="M152" s="220" t="s">
        <v>1</v>
      </c>
      <c r="N152" s="221" t="s">
        <v>41</v>
      </c>
      <c r="O152" s="222"/>
      <c r="P152" s="223">
        <f t="shared" si="1"/>
        <v>0</v>
      </c>
      <c r="Q152" s="223">
        <v>0</v>
      </c>
      <c r="R152" s="223">
        <f t="shared" si="2"/>
        <v>0</v>
      </c>
      <c r="S152" s="223">
        <v>0</v>
      </c>
      <c r="T152" s="224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8" t="s">
        <v>203</v>
      </c>
      <c r="AT152" s="218" t="s">
        <v>136</v>
      </c>
      <c r="AU152" s="218" t="s">
        <v>88</v>
      </c>
      <c r="AY152" s="14" t="s">
        <v>133</v>
      </c>
      <c r="BE152" s="219">
        <f t="shared" si="4"/>
        <v>0</v>
      </c>
      <c r="BF152" s="219">
        <f t="shared" si="5"/>
        <v>0</v>
      </c>
      <c r="BG152" s="219">
        <f t="shared" si="6"/>
        <v>0</v>
      </c>
      <c r="BH152" s="219">
        <f t="shared" si="7"/>
        <v>0</v>
      </c>
      <c r="BI152" s="219">
        <f t="shared" si="8"/>
        <v>0</v>
      </c>
      <c r="BJ152" s="14" t="s">
        <v>88</v>
      </c>
      <c r="BK152" s="219">
        <f t="shared" si="9"/>
        <v>0</v>
      </c>
      <c r="BL152" s="14" t="s">
        <v>203</v>
      </c>
      <c r="BM152" s="218" t="s">
        <v>669</v>
      </c>
    </row>
    <row r="153" spans="1:65" s="2" customFormat="1" ht="6.95" customHeight="1">
      <c r="A153" s="31"/>
      <c r="B153" s="51"/>
      <c r="C153" s="52"/>
      <c r="D153" s="52"/>
      <c r="E153" s="52"/>
      <c r="F153" s="52"/>
      <c r="G153" s="52"/>
      <c r="H153" s="52"/>
      <c r="I153" s="155"/>
      <c r="J153" s="52"/>
      <c r="K153" s="52"/>
      <c r="L153" s="36"/>
      <c r="M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</row>
  </sheetData>
  <sheetProtection algorithmName="SHA-512" hashValue="+HwPL133LNWHhfJUWGwia5hrFbFUyX8eBwOui1iP/XwAieaFmbCENdATWu4yOjGOlvgOiFhQw1B77KHFxC8auQ==" saltValue="/XBe8VfdOUcl+2w3OsrBvfgaUnYMyUeLmreevum360srQH7s7PKdT0J/t8L6z3uB9+iRP4W6R9NXFGxue9JfFg==" spinCount="100000" sheet="1" objects="1" scenarios="1" formatColumns="0" formatRows="0" autoFilter="0"/>
  <autoFilter ref="C121:K152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02 - Stavebné úpravy</vt:lpstr>
      <vt:lpstr>03 - Elektroinštalácia</vt:lpstr>
      <vt:lpstr>04 - Slaboprúd</vt:lpstr>
      <vt:lpstr>05 - Žalúzie a fólie</vt:lpstr>
      <vt:lpstr>07 - Barová linka</vt:lpstr>
      <vt:lpstr>'02 - Stavebné úpravy'!Názvy_tlače</vt:lpstr>
      <vt:lpstr>'03 - Elektroinštalácia'!Názvy_tlače</vt:lpstr>
      <vt:lpstr>'04 - Slaboprúd'!Názvy_tlače</vt:lpstr>
      <vt:lpstr>'05 - Žalúzie a fólie'!Názvy_tlače</vt:lpstr>
      <vt:lpstr>'07 - Barová linka'!Názvy_tlače</vt:lpstr>
      <vt:lpstr>'Rekapitulácia stavby'!Názvy_tlače</vt:lpstr>
      <vt:lpstr>'02 - Stavebné úpravy'!Oblasť_tlače</vt:lpstr>
      <vt:lpstr>'03 - Elektroinštalácia'!Oblasť_tlače</vt:lpstr>
      <vt:lpstr>'04 - Slaboprúd'!Oblasť_tlače</vt:lpstr>
      <vt:lpstr>'05 - Žalúzie a fólie'!Oblasť_tlače</vt:lpstr>
      <vt:lpstr>'07 - Barová linka'!Oblasť_tlače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12345-PC\12345</dc:creator>
  <cp:lastModifiedBy>musalova</cp:lastModifiedBy>
  <dcterms:created xsi:type="dcterms:W3CDTF">2020-03-13T05:47:25Z</dcterms:created>
  <dcterms:modified xsi:type="dcterms:W3CDTF">2020-03-17T07:23:16Z</dcterms:modified>
</cp:coreProperties>
</file>