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ATACENTRUM\freeDOM\projekty\03 FreeDOM\_mesto\Cyklopristresky\TEXT\"/>
    </mc:Choice>
  </mc:AlternateContent>
  <bookViews>
    <workbookView xWindow="-120" yWindow="-120" windowWidth="29040" windowHeight="15840" activeTab="6"/>
  </bookViews>
  <sheets>
    <sheet name="Rekapitulácia stavby" sheetId="1" r:id="rId1"/>
    <sheet name="01 - SO 01 Prístrešok na ..." sheetId="2" r:id="rId2"/>
    <sheet name="02 - SO 03 Stojan na bicy..." sheetId="3" r:id="rId3"/>
    <sheet name="03 - SO 03 Stojan na bicy..." sheetId="4" r:id="rId4"/>
    <sheet name="04 - SO 03 Stojan na bicy..." sheetId="5" r:id="rId5"/>
    <sheet name="05 - SO 03 Stojan na bicy..." sheetId="6" r:id="rId6"/>
    <sheet name="06 - SO 01 Prístrešok na ..." sheetId="7" r:id="rId7"/>
    <sheet name="07 - SO 02 Prístrešok na ..." sheetId="8" r:id="rId8"/>
    <sheet name="08 - SO 01 Prístrešok na ..." sheetId="9" r:id="rId9"/>
    <sheet name="09 - SO 01 Prístrešok na ..." sheetId="10" r:id="rId10"/>
    <sheet name="10 - SO 01 Prístrešok na ..." sheetId="11" r:id="rId11"/>
  </sheets>
  <definedNames>
    <definedName name="_xlnm._FilterDatabase" localSheetId="1" hidden="1">'01 - SO 01 Prístrešok na ...'!$C$122:$K$157</definedName>
    <definedName name="_xlnm._FilterDatabase" localSheetId="2" hidden="1">'02 - SO 03 Stojan na bicy...'!$C$122:$K$147</definedName>
    <definedName name="_xlnm._FilterDatabase" localSheetId="3" hidden="1">'03 - SO 03 Stojan na bicy...'!$C$122:$K$147</definedName>
    <definedName name="_xlnm._FilterDatabase" localSheetId="4" hidden="1">'04 - SO 03 Stojan na bicy...'!$C$121:$K$143</definedName>
    <definedName name="_xlnm._FilterDatabase" localSheetId="5" hidden="1">'05 - SO 03 Stojan na bicy...'!$C$122:$K$147</definedName>
    <definedName name="_xlnm._FilterDatabase" localSheetId="6" hidden="1">'06 - SO 01 Prístrešok na ...'!$C$122:$K$163</definedName>
    <definedName name="_xlnm._FilterDatabase" localSheetId="7" hidden="1">'07 - SO 02 Prístrešok na ...'!$C$122:$K$152</definedName>
    <definedName name="_xlnm._FilterDatabase" localSheetId="8" hidden="1">'08 - SO 01 Prístrešok na ...'!$C$122:$K$163</definedName>
    <definedName name="_xlnm._FilterDatabase" localSheetId="9" hidden="1">'09 - SO 01 Prístrešok na ...'!$C$122:$K$163</definedName>
    <definedName name="_xlnm._FilterDatabase" localSheetId="10" hidden="1">'10 - SO 01 Prístrešok na ...'!$C$122:$K$163</definedName>
    <definedName name="_xlnm.Print_Titles" localSheetId="1">'01 - SO 01 Prístrešok na ...'!$122:$122</definedName>
    <definedName name="_xlnm.Print_Titles" localSheetId="2">'02 - SO 03 Stojan na bicy...'!$122:$122</definedName>
    <definedName name="_xlnm.Print_Titles" localSheetId="3">'03 - SO 03 Stojan na bicy...'!$122:$122</definedName>
    <definedName name="_xlnm.Print_Titles" localSheetId="4">'04 - SO 03 Stojan na bicy...'!$121:$121</definedName>
    <definedName name="_xlnm.Print_Titles" localSheetId="5">'05 - SO 03 Stojan na bicy...'!$122:$122</definedName>
    <definedName name="_xlnm.Print_Titles" localSheetId="6">'06 - SO 01 Prístrešok na ...'!$122:$122</definedName>
    <definedName name="_xlnm.Print_Titles" localSheetId="7">'07 - SO 02 Prístrešok na ...'!$122:$122</definedName>
    <definedName name="_xlnm.Print_Titles" localSheetId="8">'08 - SO 01 Prístrešok na ...'!$122:$122</definedName>
    <definedName name="_xlnm.Print_Titles" localSheetId="9">'09 - SO 01 Prístrešok na ...'!$122:$122</definedName>
    <definedName name="_xlnm.Print_Titles" localSheetId="10">'10 - SO 01 Prístrešok na ...'!$122:$122</definedName>
    <definedName name="_xlnm.Print_Titles" localSheetId="0">'Rekapitulácia stavby'!$92:$92</definedName>
    <definedName name="_xlnm.Print_Area" localSheetId="1">'01 - SO 01 Prístrešok na ...'!$C$4:$J$76,'01 - SO 01 Prístrešok na ...'!$C$110:$K$157</definedName>
    <definedName name="_xlnm.Print_Area" localSheetId="2">'02 - SO 03 Stojan na bicy...'!$C$4:$J$76,'02 - SO 03 Stojan na bicy...'!$C$110:$K$147</definedName>
    <definedName name="_xlnm.Print_Area" localSheetId="3">'03 - SO 03 Stojan na bicy...'!$C$4:$J$76,'03 - SO 03 Stojan na bicy...'!$C$110:$K$147</definedName>
    <definedName name="_xlnm.Print_Area" localSheetId="4">'04 - SO 03 Stojan na bicy...'!$C$4:$J$76,'04 - SO 03 Stojan na bicy...'!$C$109:$K$143</definedName>
    <definedName name="_xlnm.Print_Area" localSheetId="5">'05 - SO 03 Stojan na bicy...'!$C$4:$J$76,'05 - SO 03 Stojan na bicy...'!$C$110:$K$147</definedName>
    <definedName name="_xlnm.Print_Area" localSheetId="6">'06 - SO 01 Prístrešok na ...'!$C$4:$J$76,'06 - SO 01 Prístrešok na ...'!$C$110:$K$163</definedName>
    <definedName name="_xlnm.Print_Area" localSheetId="7">'07 - SO 02 Prístrešok na ...'!$C$4:$J$76,'07 - SO 02 Prístrešok na ...'!$C$110:$K$152</definedName>
    <definedName name="_xlnm.Print_Area" localSheetId="8">'08 - SO 01 Prístrešok na ...'!$C$4:$J$76,'08 - SO 01 Prístrešok na ...'!$C$110:$K$163</definedName>
    <definedName name="_xlnm.Print_Area" localSheetId="9">'09 - SO 01 Prístrešok na ...'!$C$4:$J$76,'09 - SO 01 Prístrešok na ...'!$C$110:$K$163</definedName>
    <definedName name="_xlnm.Print_Area" localSheetId="10">'10 - SO 01 Prístrešok na ...'!$C$4:$J$76,'10 - SO 01 Prístrešok na ...'!$C$110:$K$163</definedName>
    <definedName name="_xlnm.Print_Area" localSheetId="0">'Rekapitulácia stavby'!$D$4:$AO$76,'Rekapitulácia stavby'!$C$82:$AQ$105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11" l="1"/>
  <c r="J36" i="11"/>
  <c r="AY104" i="1"/>
  <c r="J35" i="11"/>
  <c r="AX104" i="1" s="1"/>
  <c r="BI163" i="11"/>
  <c r="BH163" i="11"/>
  <c r="BG163" i="11"/>
  <c r="BE163" i="11"/>
  <c r="T163" i="11"/>
  <c r="T162" i="11"/>
  <c r="R163" i="11"/>
  <c r="R162" i="11" s="1"/>
  <c r="P163" i="11"/>
  <c r="P162" i="11"/>
  <c r="BK163" i="11"/>
  <c r="BK162" i="11" s="1"/>
  <c r="J162" i="11" s="1"/>
  <c r="J103" i="11" s="1"/>
  <c r="J163" i="11"/>
  <c r="BF163" i="11"/>
  <c r="BI161" i="11"/>
  <c r="BH161" i="11"/>
  <c r="BG161" i="11"/>
  <c r="BE161" i="11"/>
  <c r="T161" i="11"/>
  <c r="R161" i="11"/>
  <c r="P161" i="11"/>
  <c r="BK161" i="11"/>
  <c r="J161" i="11"/>
  <c r="BF161" i="11"/>
  <c r="BI160" i="11"/>
  <c r="BH160" i="11"/>
  <c r="BG160" i="11"/>
  <c r="BE160" i="11"/>
  <c r="T160" i="11"/>
  <c r="R160" i="11"/>
  <c r="P160" i="11"/>
  <c r="BK160" i="11"/>
  <c r="J160" i="11"/>
  <c r="BF160" i="11" s="1"/>
  <c r="BI159" i="11"/>
  <c r="BH159" i="11"/>
  <c r="BG159" i="11"/>
  <c r="BE159" i="11"/>
  <c r="T159" i="11"/>
  <c r="R159" i="11"/>
  <c r="P159" i="11"/>
  <c r="BK159" i="11"/>
  <c r="J159" i="11"/>
  <c r="BF159" i="11"/>
  <c r="BI158" i="11"/>
  <c r="BH158" i="11"/>
  <c r="BG158" i="11"/>
  <c r="BE158" i="11"/>
  <c r="T158" i="11"/>
  <c r="R158" i="11"/>
  <c r="P158" i="11"/>
  <c r="BK158" i="11"/>
  <c r="J158" i="11"/>
  <c r="BF158" i="11" s="1"/>
  <c r="BI157" i="11"/>
  <c r="BH157" i="11"/>
  <c r="BG157" i="11"/>
  <c r="BE157" i="11"/>
  <c r="T157" i="11"/>
  <c r="R157" i="11"/>
  <c r="P157" i="11"/>
  <c r="BK157" i="11"/>
  <c r="J157" i="11"/>
  <c r="BF157" i="11"/>
  <c r="BI156" i="11"/>
  <c r="BH156" i="11"/>
  <c r="BG156" i="11"/>
  <c r="BE156" i="11"/>
  <c r="T156" i="11"/>
  <c r="R156" i="11"/>
  <c r="P156" i="11"/>
  <c r="BK156" i="11"/>
  <c r="BK149" i="11" s="1"/>
  <c r="J149" i="11" s="1"/>
  <c r="J102" i="11" s="1"/>
  <c r="J156" i="11"/>
  <c r="BF156" i="11" s="1"/>
  <c r="BI155" i="11"/>
  <c r="BH155" i="11"/>
  <c r="BG155" i="11"/>
  <c r="BE155" i="11"/>
  <c r="T155" i="11"/>
  <c r="R155" i="11"/>
  <c r="P155" i="11"/>
  <c r="BK155" i="11"/>
  <c r="J155" i="11"/>
  <c r="BF155" i="11"/>
  <c r="BI154" i="11"/>
  <c r="BH154" i="11"/>
  <c r="BG154" i="11"/>
  <c r="BE154" i="11"/>
  <c r="T154" i="11"/>
  <c r="R154" i="11"/>
  <c r="P154" i="11"/>
  <c r="BK154" i="11"/>
  <c r="J154" i="11"/>
  <c r="BF154" i="11" s="1"/>
  <c r="BI153" i="11"/>
  <c r="BH153" i="11"/>
  <c r="BG153" i="11"/>
  <c r="BE153" i="11"/>
  <c r="T153" i="11"/>
  <c r="R153" i="11"/>
  <c r="P153" i="11"/>
  <c r="BK153" i="11"/>
  <c r="J153" i="11"/>
  <c r="BF153" i="11"/>
  <c r="BI152" i="11"/>
  <c r="BH152" i="11"/>
  <c r="BG152" i="11"/>
  <c r="BE152" i="11"/>
  <c r="T152" i="11"/>
  <c r="R152" i="11"/>
  <c r="P152" i="11"/>
  <c r="BK152" i="11"/>
  <c r="J152" i="11"/>
  <c r="BF152" i="11" s="1"/>
  <c r="BI151" i="11"/>
  <c r="BH151" i="11"/>
  <c r="BG151" i="11"/>
  <c r="BE151" i="11"/>
  <c r="T151" i="11"/>
  <c r="R151" i="11"/>
  <c r="P151" i="11"/>
  <c r="BK151" i="11"/>
  <c r="J151" i="11"/>
  <c r="BF151" i="11"/>
  <c r="BI150" i="11"/>
  <c r="BH150" i="11"/>
  <c r="BG150" i="11"/>
  <c r="BE150" i="11"/>
  <c r="T150" i="11"/>
  <c r="R150" i="11"/>
  <c r="R149" i="11"/>
  <c r="P150" i="11"/>
  <c r="BK150" i="11"/>
  <c r="J150" i="11"/>
  <c r="BF150" i="11" s="1"/>
  <c r="BI148" i="11"/>
  <c r="BH148" i="11"/>
  <c r="BG148" i="11"/>
  <c r="BE148" i="11"/>
  <c r="T148" i="11"/>
  <c r="R148" i="11"/>
  <c r="P148" i="11"/>
  <c r="BK148" i="11"/>
  <c r="J148" i="11"/>
  <c r="BF148" i="11" s="1"/>
  <c r="BI147" i="11"/>
  <c r="BH147" i="11"/>
  <c r="BG147" i="11"/>
  <c r="BE147" i="11"/>
  <c r="T147" i="11"/>
  <c r="R147" i="11"/>
  <c r="P147" i="11"/>
  <c r="BK147" i="11"/>
  <c r="J147" i="11"/>
  <c r="BF147" i="11"/>
  <c r="BI146" i="11"/>
  <c r="BH146" i="11"/>
  <c r="BG146" i="11"/>
  <c r="BE146" i="11"/>
  <c r="T146" i="11"/>
  <c r="R146" i="11"/>
  <c r="P146" i="11"/>
  <c r="BK146" i="11"/>
  <c r="J146" i="11"/>
  <c r="BF146" i="11" s="1"/>
  <c r="BI145" i="11"/>
  <c r="BH145" i="11"/>
  <c r="BG145" i="11"/>
  <c r="BE145" i="11"/>
  <c r="T145" i="11"/>
  <c r="R145" i="11"/>
  <c r="R143" i="11" s="1"/>
  <c r="P145" i="11"/>
  <c r="BK145" i="11"/>
  <c r="J145" i="11"/>
  <c r="BF145" i="11"/>
  <c r="BI144" i="11"/>
  <c r="BH144" i="11"/>
  <c r="BG144" i="11"/>
  <c r="BE144" i="11"/>
  <c r="T144" i="11"/>
  <c r="R144" i="11"/>
  <c r="P144" i="11"/>
  <c r="P143" i="11" s="1"/>
  <c r="BK144" i="11"/>
  <c r="BK143" i="11"/>
  <c r="J143" i="11" s="1"/>
  <c r="J101" i="11" s="1"/>
  <c r="J144" i="11"/>
  <c r="BF144" i="11" s="1"/>
  <c r="BI142" i="11"/>
  <c r="BH142" i="11"/>
  <c r="BG142" i="11"/>
  <c r="BE142" i="11"/>
  <c r="T142" i="11"/>
  <c r="T141" i="11" s="1"/>
  <c r="R142" i="11"/>
  <c r="R141" i="11"/>
  <c r="P142" i="11"/>
  <c r="P141" i="11" s="1"/>
  <c r="BK142" i="11"/>
  <c r="BK141" i="11"/>
  <c r="J141" i="11"/>
  <c r="J100" i="11" s="1"/>
  <c r="J142" i="11"/>
  <c r="BF142" i="11" s="1"/>
  <c r="BI140" i="11"/>
  <c r="BH140" i="11"/>
  <c r="BG140" i="11"/>
  <c r="BE140" i="11"/>
  <c r="T140" i="11"/>
  <c r="R140" i="11"/>
  <c r="P140" i="11"/>
  <c r="BK140" i="11"/>
  <c r="J140" i="11"/>
  <c r="BF140" i="11" s="1"/>
  <c r="BI139" i="11"/>
  <c r="BH139" i="11"/>
  <c r="BG139" i="11"/>
  <c r="BE139" i="11"/>
  <c r="T139" i="11"/>
  <c r="R139" i="11"/>
  <c r="P139" i="11"/>
  <c r="BK139" i="11"/>
  <c r="J139" i="11"/>
  <c r="BF139" i="11"/>
  <c r="BI138" i="11"/>
  <c r="BH138" i="11"/>
  <c r="BG138" i="11"/>
  <c r="BE138" i="11"/>
  <c r="T138" i="11"/>
  <c r="R138" i="11"/>
  <c r="P138" i="11"/>
  <c r="BK138" i="11"/>
  <c r="J138" i="11"/>
  <c r="BF138" i="11" s="1"/>
  <c r="BI137" i="11"/>
  <c r="BH137" i="11"/>
  <c r="BG137" i="11"/>
  <c r="BE137" i="11"/>
  <c r="T137" i="11"/>
  <c r="R137" i="11"/>
  <c r="P137" i="11"/>
  <c r="BK137" i="11"/>
  <c r="J137" i="11"/>
  <c r="BF137" i="11"/>
  <c r="BI136" i="11"/>
  <c r="BH136" i="11"/>
  <c r="BG136" i="11"/>
  <c r="BE136" i="11"/>
  <c r="T136" i="11"/>
  <c r="T134" i="11" s="1"/>
  <c r="R136" i="11"/>
  <c r="P136" i="11"/>
  <c r="BK136" i="11"/>
  <c r="J136" i="11"/>
  <c r="BF136" i="11" s="1"/>
  <c r="BI135" i="11"/>
  <c r="BH135" i="11"/>
  <c r="BG135" i="11"/>
  <c r="BE135" i="11"/>
  <c r="T135" i="11"/>
  <c r="R135" i="11"/>
  <c r="P135" i="11"/>
  <c r="P134" i="11"/>
  <c r="BK135" i="11"/>
  <c r="J135" i="11"/>
  <c r="BF135" i="11" s="1"/>
  <c r="BI133" i="11"/>
  <c r="BH133" i="11"/>
  <c r="BG133" i="11"/>
  <c r="BE133" i="11"/>
  <c r="T133" i="11"/>
  <c r="R133" i="11"/>
  <c r="P133" i="11"/>
  <c r="BK133" i="11"/>
  <c r="J133" i="11"/>
  <c r="BF133" i="11"/>
  <c r="BI132" i="11"/>
  <c r="BH132" i="11"/>
  <c r="BG132" i="11"/>
  <c r="BE132" i="11"/>
  <c r="T132" i="11"/>
  <c r="R132" i="11"/>
  <c r="P132" i="11"/>
  <c r="BK132" i="11"/>
  <c r="J132" i="11"/>
  <c r="BF132" i="11" s="1"/>
  <c r="BI131" i="11"/>
  <c r="BH131" i="11"/>
  <c r="BG131" i="11"/>
  <c r="BE131" i="11"/>
  <c r="T131" i="11"/>
  <c r="R131" i="11"/>
  <c r="P131" i="11"/>
  <c r="BK131" i="11"/>
  <c r="J131" i="11"/>
  <c r="BF131" i="11"/>
  <c r="BI130" i="11"/>
  <c r="BH130" i="11"/>
  <c r="BG130" i="11"/>
  <c r="BE130" i="11"/>
  <c r="T130" i="11"/>
  <c r="R130" i="11"/>
  <c r="P130" i="11"/>
  <c r="BK130" i="11"/>
  <c r="J130" i="11"/>
  <c r="BF130" i="11" s="1"/>
  <c r="BI129" i="11"/>
  <c r="BH129" i="11"/>
  <c r="BG129" i="11"/>
  <c r="BE129" i="11"/>
  <c r="T129" i="11"/>
  <c r="R129" i="11"/>
  <c r="P129" i="11"/>
  <c r="BK129" i="11"/>
  <c r="J129" i="11"/>
  <c r="BF129" i="11"/>
  <c r="BI128" i="11"/>
  <c r="BH128" i="11"/>
  <c r="BG128" i="11"/>
  <c r="BE128" i="11"/>
  <c r="T128" i="11"/>
  <c r="R128" i="11"/>
  <c r="P128" i="11"/>
  <c r="BK128" i="11"/>
  <c r="J128" i="11"/>
  <c r="BF128" i="11" s="1"/>
  <c r="BI127" i="11"/>
  <c r="BH127" i="11"/>
  <c r="BG127" i="11"/>
  <c r="BE127" i="11"/>
  <c r="T127" i="11"/>
  <c r="R127" i="11"/>
  <c r="R125" i="11" s="1"/>
  <c r="P127" i="11"/>
  <c r="BK127" i="11"/>
  <c r="J127" i="11"/>
  <c r="BF127" i="11"/>
  <c r="BI126" i="11"/>
  <c r="BH126" i="11"/>
  <c r="BG126" i="11"/>
  <c r="BE126" i="11"/>
  <c r="T126" i="11"/>
  <c r="R126" i="11"/>
  <c r="P126" i="11"/>
  <c r="BK126" i="11"/>
  <c r="BK125" i="11"/>
  <c r="J126" i="11"/>
  <c r="BF126" i="11" s="1"/>
  <c r="J119" i="11"/>
  <c r="F119" i="11"/>
  <c r="F117" i="11"/>
  <c r="E115" i="11"/>
  <c r="J91" i="11"/>
  <c r="F91" i="11"/>
  <c r="F89" i="11"/>
  <c r="E87" i="11"/>
  <c r="J24" i="11"/>
  <c r="E24" i="11"/>
  <c r="J92" i="11" s="1"/>
  <c r="J120" i="11"/>
  <c r="J23" i="11"/>
  <c r="J18" i="11"/>
  <c r="E18" i="11"/>
  <c r="J17" i="11"/>
  <c r="J12" i="11"/>
  <c r="E7" i="11"/>
  <c r="E85" i="11" s="1"/>
  <c r="J37" i="10"/>
  <c r="J36" i="10"/>
  <c r="AY103" i="1"/>
  <c r="J35" i="10"/>
  <c r="AX103" i="1"/>
  <c r="BI163" i="10"/>
  <c r="BH163" i="10"/>
  <c r="BG163" i="10"/>
  <c r="BE163" i="10"/>
  <c r="T163" i="10"/>
  <c r="T162" i="10"/>
  <c r="R163" i="10"/>
  <c r="R162" i="10"/>
  <c r="P163" i="10"/>
  <c r="P162" i="10"/>
  <c r="BK163" i="10"/>
  <c r="BK162" i="10"/>
  <c r="J162" i="10"/>
  <c r="J103" i="10" s="1"/>
  <c r="J163" i="10"/>
  <c r="BF163" i="10" s="1"/>
  <c r="BI161" i="10"/>
  <c r="BH161" i="10"/>
  <c r="BG161" i="10"/>
  <c r="BE161" i="10"/>
  <c r="T161" i="10"/>
  <c r="R161" i="10"/>
  <c r="P161" i="10"/>
  <c r="BK161" i="10"/>
  <c r="J161" i="10"/>
  <c r="BF161" i="10"/>
  <c r="BI160" i="10"/>
  <c r="BH160" i="10"/>
  <c r="BG160" i="10"/>
  <c r="BE160" i="10"/>
  <c r="T160" i="10"/>
  <c r="R160" i="10"/>
  <c r="P160" i="10"/>
  <c r="BK160" i="10"/>
  <c r="J160" i="10"/>
  <c r="BF160" i="10"/>
  <c r="BI159" i="10"/>
  <c r="BH159" i="10"/>
  <c r="BG159" i="10"/>
  <c r="BE159" i="10"/>
  <c r="T159" i="10"/>
  <c r="R159" i="10"/>
  <c r="P159" i="10"/>
  <c r="BK159" i="10"/>
  <c r="J159" i="10"/>
  <c r="BF159" i="10"/>
  <c r="BI158" i="10"/>
  <c r="BH158" i="10"/>
  <c r="BG158" i="10"/>
  <c r="BE158" i="10"/>
  <c r="T158" i="10"/>
  <c r="R158" i="10"/>
  <c r="P158" i="10"/>
  <c r="BK158" i="10"/>
  <c r="J158" i="10"/>
  <c r="BF158" i="10"/>
  <c r="BI157" i="10"/>
  <c r="BH157" i="10"/>
  <c r="BG157" i="10"/>
  <c r="BE157" i="10"/>
  <c r="T157" i="10"/>
  <c r="R157" i="10"/>
  <c r="P157" i="10"/>
  <c r="BK157" i="10"/>
  <c r="J157" i="10"/>
  <c r="BF157" i="10"/>
  <c r="BI156" i="10"/>
  <c r="BH156" i="10"/>
  <c r="BG156" i="10"/>
  <c r="BE156" i="10"/>
  <c r="T156" i="10"/>
  <c r="R156" i="10"/>
  <c r="P156" i="10"/>
  <c r="BK156" i="10"/>
  <c r="J156" i="10"/>
  <c r="BF156" i="10"/>
  <c r="BI155" i="10"/>
  <c r="BH155" i="10"/>
  <c r="BG155" i="10"/>
  <c r="BE155" i="10"/>
  <c r="T155" i="10"/>
  <c r="R155" i="10"/>
  <c r="P155" i="10"/>
  <c r="BK155" i="10"/>
  <c r="J155" i="10"/>
  <c r="BF155" i="10"/>
  <c r="BI154" i="10"/>
  <c r="BH154" i="10"/>
  <c r="BG154" i="10"/>
  <c r="BE154" i="10"/>
  <c r="T154" i="10"/>
  <c r="R154" i="10"/>
  <c r="P154" i="10"/>
  <c r="BK154" i="10"/>
  <c r="J154" i="10"/>
  <c r="BF154" i="10"/>
  <c r="BI153" i="10"/>
  <c r="BH153" i="10"/>
  <c r="BG153" i="10"/>
  <c r="BE153" i="10"/>
  <c r="T153" i="10"/>
  <c r="R153" i="10"/>
  <c r="R150" i="10" s="1"/>
  <c r="P153" i="10"/>
  <c r="BK153" i="10"/>
  <c r="J153" i="10"/>
  <c r="BF153" i="10"/>
  <c r="BI152" i="10"/>
  <c r="BH152" i="10"/>
  <c r="BG152" i="10"/>
  <c r="BE152" i="10"/>
  <c r="T152" i="10"/>
  <c r="R152" i="10"/>
  <c r="P152" i="10"/>
  <c r="BK152" i="10"/>
  <c r="BK150" i="10" s="1"/>
  <c r="J150" i="10" s="1"/>
  <c r="J102" i="10" s="1"/>
  <c r="J152" i="10"/>
  <c r="BF152" i="10"/>
  <c r="BI151" i="10"/>
  <c r="BH151" i="10"/>
  <c r="BG151" i="10"/>
  <c r="BE151" i="10"/>
  <c r="T151" i="10"/>
  <c r="T150" i="10"/>
  <c r="R151" i="10"/>
  <c r="P151" i="10"/>
  <c r="P150" i="10"/>
  <c r="BK151" i="10"/>
  <c r="J151" i="10"/>
  <c r="BF151" i="10" s="1"/>
  <c r="BI149" i="10"/>
  <c r="BH149" i="10"/>
  <c r="BG149" i="10"/>
  <c r="BE149" i="10"/>
  <c r="T149" i="10"/>
  <c r="R149" i="10"/>
  <c r="P149" i="10"/>
  <c r="BK149" i="10"/>
  <c r="J149" i="10"/>
  <c r="BF149" i="10"/>
  <c r="BI148" i="10"/>
  <c r="BH148" i="10"/>
  <c r="BG148" i="10"/>
  <c r="BE148" i="10"/>
  <c r="T148" i="10"/>
  <c r="R148" i="10"/>
  <c r="P148" i="10"/>
  <c r="BK148" i="10"/>
  <c r="J148" i="10"/>
  <c r="BF148" i="10"/>
  <c r="BI147" i="10"/>
  <c r="BH147" i="10"/>
  <c r="BG147" i="10"/>
  <c r="BE147" i="10"/>
  <c r="T147" i="10"/>
  <c r="R147" i="10"/>
  <c r="R144" i="10" s="1"/>
  <c r="P147" i="10"/>
  <c r="BK147" i="10"/>
  <c r="J147" i="10"/>
  <c r="BF147" i="10"/>
  <c r="BI146" i="10"/>
  <c r="BH146" i="10"/>
  <c r="BG146" i="10"/>
  <c r="BE146" i="10"/>
  <c r="T146" i="10"/>
  <c r="R146" i="10"/>
  <c r="P146" i="10"/>
  <c r="BK146" i="10"/>
  <c r="BK144" i="10" s="1"/>
  <c r="J144" i="10" s="1"/>
  <c r="J101" i="10" s="1"/>
  <c r="J146" i="10"/>
  <c r="BF146" i="10"/>
  <c r="BI145" i="10"/>
  <c r="BH145" i="10"/>
  <c r="BG145" i="10"/>
  <c r="BE145" i="10"/>
  <c r="T145" i="10"/>
  <c r="T144" i="10"/>
  <c r="R145" i="10"/>
  <c r="P145" i="10"/>
  <c r="P144" i="10"/>
  <c r="BK145" i="10"/>
  <c r="J145" i="10"/>
  <c r="BF145" i="10" s="1"/>
  <c r="BI143" i="10"/>
  <c r="BH143" i="10"/>
  <c r="BG143" i="10"/>
  <c r="BE143" i="10"/>
  <c r="T143" i="10"/>
  <c r="T142" i="10"/>
  <c r="R143" i="10"/>
  <c r="R142" i="10"/>
  <c r="P143" i="10"/>
  <c r="P142" i="10"/>
  <c r="BK143" i="10"/>
  <c r="BK142" i="10"/>
  <c r="J142" i="10"/>
  <c r="J100" i="10" s="1"/>
  <c r="J143" i="10"/>
  <c r="BF143" i="10" s="1"/>
  <c r="BI141" i="10"/>
  <c r="BH141" i="10"/>
  <c r="BG141" i="10"/>
  <c r="BE141" i="10"/>
  <c r="T141" i="10"/>
  <c r="R141" i="10"/>
  <c r="P141" i="10"/>
  <c r="BK141" i="10"/>
  <c r="J141" i="10"/>
  <c r="BF141" i="10"/>
  <c r="BI140" i="10"/>
  <c r="BH140" i="10"/>
  <c r="BG140" i="10"/>
  <c r="BE140" i="10"/>
  <c r="T140" i="10"/>
  <c r="R140" i="10"/>
  <c r="P140" i="10"/>
  <c r="BK140" i="10"/>
  <c r="J140" i="10"/>
  <c r="BF140" i="10"/>
  <c r="BI139" i="10"/>
  <c r="BH139" i="10"/>
  <c r="BG139" i="10"/>
  <c r="BE139" i="10"/>
  <c r="T139" i="10"/>
  <c r="R139" i="10"/>
  <c r="P139" i="10"/>
  <c r="BK139" i="10"/>
  <c r="J139" i="10"/>
  <c r="BF139" i="10"/>
  <c r="BI138" i="10"/>
  <c r="BH138" i="10"/>
  <c r="BG138" i="10"/>
  <c r="BE138" i="10"/>
  <c r="T138" i="10"/>
  <c r="R138" i="10"/>
  <c r="P138" i="10"/>
  <c r="P135" i="10" s="1"/>
  <c r="BK138" i="10"/>
  <c r="J138" i="10"/>
  <c r="BF138" i="10"/>
  <c r="BI137" i="10"/>
  <c r="BH137" i="10"/>
  <c r="BG137" i="10"/>
  <c r="BE137" i="10"/>
  <c r="T137" i="10"/>
  <c r="T135" i="10" s="1"/>
  <c r="R137" i="10"/>
  <c r="P137" i="10"/>
  <c r="BK137" i="10"/>
  <c r="J137" i="10"/>
  <c r="BF137" i="10"/>
  <c r="BI136" i="10"/>
  <c r="BH136" i="10"/>
  <c r="BG136" i="10"/>
  <c r="BE136" i="10"/>
  <c r="T136" i="10"/>
  <c r="R136" i="10"/>
  <c r="R135" i="10" s="1"/>
  <c r="P136" i="10"/>
  <c r="BK136" i="10"/>
  <c r="BK135" i="10"/>
  <c r="J135" i="10" s="1"/>
  <c r="J99" i="10" s="1"/>
  <c r="J136" i="10"/>
  <c r="BF136" i="10"/>
  <c r="BI134" i="10"/>
  <c r="BH134" i="10"/>
  <c r="BG134" i="10"/>
  <c r="BE134" i="10"/>
  <c r="T134" i="10"/>
  <c r="R134" i="10"/>
  <c r="P134" i="10"/>
  <c r="BK134" i="10"/>
  <c r="J134" i="10"/>
  <c r="BF134" i="10"/>
  <c r="BI133" i="10"/>
  <c r="BH133" i="10"/>
  <c r="BG133" i="10"/>
  <c r="BE133" i="10"/>
  <c r="T133" i="10"/>
  <c r="R133" i="10"/>
  <c r="P133" i="10"/>
  <c r="BK133" i="10"/>
  <c r="J133" i="10"/>
  <c r="BF133" i="10" s="1"/>
  <c r="BI132" i="10"/>
  <c r="BH132" i="10"/>
  <c r="BG132" i="10"/>
  <c r="BE132" i="10"/>
  <c r="T132" i="10"/>
  <c r="R132" i="10"/>
  <c r="P132" i="10"/>
  <c r="BK132" i="10"/>
  <c r="J132" i="10"/>
  <c r="BF132" i="10"/>
  <c r="BI131" i="10"/>
  <c r="BH131" i="10"/>
  <c r="BG131" i="10"/>
  <c r="BE131" i="10"/>
  <c r="T131" i="10"/>
  <c r="R131" i="10"/>
  <c r="P131" i="10"/>
  <c r="BK131" i="10"/>
  <c r="J131" i="10"/>
  <c r="BF131" i="10" s="1"/>
  <c r="BI130" i="10"/>
  <c r="BH130" i="10"/>
  <c r="BG130" i="10"/>
  <c r="BE130" i="10"/>
  <c r="T130" i="10"/>
  <c r="R130" i="10"/>
  <c r="P130" i="10"/>
  <c r="BK130" i="10"/>
  <c r="J130" i="10"/>
  <c r="BF130" i="10"/>
  <c r="BI129" i="10"/>
  <c r="BH129" i="10"/>
  <c r="BG129" i="10"/>
  <c r="BE129" i="10"/>
  <c r="T129" i="10"/>
  <c r="R129" i="10"/>
  <c r="P129" i="10"/>
  <c r="BK129" i="10"/>
  <c r="J129" i="10"/>
  <c r="BF129" i="10" s="1"/>
  <c r="BI128" i="10"/>
  <c r="BH128" i="10"/>
  <c r="BG128" i="10"/>
  <c r="BE128" i="10"/>
  <c r="T128" i="10"/>
  <c r="R128" i="10"/>
  <c r="P128" i="10"/>
  <c r="BK128" i="10"/>
  <c r="J128" i="10"/>
  <c r="BF128" i="10"/>
  <c r="BI127" i="10"/>
  <c r="F37" i="10" s="1"/>
  <c r="BD103" i="1" s="1"/>
  <c r="BH127" i="10"/>
  <c r="BG127" i="10"/>
  <c r="BE127" i="10"/>
  <c r="T127" i="10"/>
  <c r="R127" i="10"/>
  <c r="P127" i="10"/>
  <c r="BK127" i="10"/>
  <c r="J127" i="10"/>
  <c r="BF127" i="10" s="1"/>
  <c r="BI126" i="10"/>
  <c r="BH126" i="10"/>
  <c r="BG126" i="10"/>
  <c r="F35" i="10"/>
  <c r="BB103" i="1" s="1"/>
  <c r="BE126" i="10"/>
  <c r="T126" i="10"/>
  <c r="T125" i="10" s="1"/>
  <c r="R126" i="10"/>
  <c r="R125" i="10" s="1"/>
  <c r="P126" i="10"/>
  <c r="P125" i="10" s="1"/>
  <c r="P124" i="10" s="1"/>
  <c r="P123" i="10" s="1"/>
  <c r="AU103" i="1" s="1"/>
  <c r="BK126" i="10"/>
  <c r="BK125" i="10" s="1"/>
  <c r="J125" i="10" s="1"/>
  <c r="J126" i="10"/>
  <c r="BF126" i="10"/>
  <c r="J98" i="10"/>
  <c r="J119" i="10"/>
  <c r="F119" i="10"/>
  <c r="F117" i="10"/>
  <c r="E115" i="10"/>
  <c r="J91" i="10"/>
  <c r="F91" i="10"/>
  <c r="F89" i="10"/>
  <c r="E87" i="10"/>
  <c r="J24" i="10"/>
  <c r="E24" i="10"/>
  <c r="J23" i="10"/>
  <c r="J18" i="10"/>
  <c r="E18" i="10"/>
  <c r="F120" i="10"/>
  <c r="F92" i="10"/>
  <c r="J17" i="10"/>
  <c r="J12" i="10"/>
  <c r="J117" i="10" s="1"/>
  <c r="J89" i="10"/>
  <c r="E7" i="10"/>
  <c r="J37" i="9"/>
  <c r="J36" i="9"/>
  <c r="AY102" i="1" s="1"/>
  <c r="J35" i="9"/>
  <c r="AX102" i="1"/>
  <c r="BI163" i="9"/>
  <c r="BH163" i="9"/>
  <c r="BG163" i="9"/>
  <c r="BE163" i="9"/>
  <c r="T163" i="9"/>
  <c r="T162" i="9" s="1"/>
  <c r="R163" i="9"/>
  <c r="R162" i="9"/>
  <c r="P163" i="9"/>
  <c r="P162" i="9" s="1"/>
  <c r="BK163" i="9"/>
  <c r="BK162" i="9"/>
  <c r="J162" i="9" s="1"/>
  <c r="J103" i="9" s="1"/>
  <c r="J163" i="9"/>
  <c r="BF163" i="9"/>
  <c r="BI161" i="9"/>
  <c r="BH161" i="9"/>
  <c r="BG161" i="9"/>
  <c r="BE161" i="9"/>
  <c r="T161" i="9"/>
  <c r="R161" i="9"/>
  <c r="P161" i="9"/>
  <c r="BK161" i="9"/>
  <c r="J161" i="9"/>
  <c r="BF161" i="9" s="1"/>
  <c r="BI160" i="9"/>
  <c r="BH160" i="9"/>
  <c r="BG160" i="9"/>
  <c r="BE160" i="9"/>
  <c r="T160" i="9"/>
  <c r="R160" i="9"/>
  <c r="P160" i="9"/>
  <c r="BK160" i="9"/>
  <c r="J160" i="9"/>
  <c r="BF160" i="9"/>
  <c r="BI159" i="9"/>
  <c r="BH159" i="9"/>
  <c r="BG159" i="9"/>
  <c r="BE159" i="9"/>
  <c r="T159" i="9"/>
  <c r="R159" i="9"/>
  <c r="P159" i="9"/>
  <c r="BK159" i="9"/>
  <c r="J159" i="9"/>
  <c r="BF159" i="9" s="1"/>
  <c r="BI158" i="9"/>
  <c r="BH158" i="9"/>
  <c r="BG158" i="9"/>
  <c r="BE158" i="9"/>
  <c r="T158" i="9"/>
  <c r="R158" i="9"/>
  <c r="P158" i="9"/>
  <c r="BK158" i="9"/>
  <c r="J158" i="9"/>
  <c r="BF158" i="9"/>
  <c r="BI157" i="9"/>
  <c r="BH157" i="9"/>
  <c r="BG157" i="9"/>
  <c r="BE157" i="9"/>
  <c r="T157" i="9"/>
  <c r="R157" i="9"/>
  <c r="P157" i="9"/>
  <c r="BK157" i="9"/>
  <c r="J157" i="9"/>
  <c r="BF157" i="9" s="1"/>
  <c r="BI156" i="9"/>
  <c r="BH156" i="9"/>
  <c r="BG156" i="9"/>
  <c r="BE156" i="9"/>
  <c r="T156" i="9"/>
  <c r="R156" i="9"/>
  <c r="P156" i="9"/>
  <c r="BK156" i="9"/>
  <c r="J156" i="9"/>
  <c r="BF156" i="9"/>
  <c r="BI155" i="9"/>
  <c r="BH155" i="9"/>
  <c r="BG155" i="9"/>
  <c r="BE155" i="9"/>
  <c r="T155" i="9"/>
  <c r="R155" i="9"/>
  <c r="P155" i="9"/>
  <c r="BK155" i="9"/>
  <c r="J155" i="9"/>
  <c r="BF155" i="9" s="1"/>
  <c r="BI154" i="9"/>
  <c r="BH154" i="9"/>
  <c r="BG154" i="9"/>
  <c r="BE154" i="9"/>
  <c r="T154" i="9"/>
  <c r="R154" i="9"/>
  <c r="P154" i="9"/>
  <c r="BK154" i="9"/>
  <c r="J154" i="9"/>
  <c r="BF154" i="9"/>
  <c r="BI153" i="9"/>
  <c r="BH153" i="9"/>
  <c r="BG153" i="9"/>
  <c r="BE153" i="9"/>
  <c r="T153" i="9"/>
  <c r="R153" i="9"/>
  <c r="P153" i="9"/>
  <c r="BK153" i="9"/>
  <c r="BK150" i="9" s="1"/>
  <c r="J150" i="9" s="1"/>
  <c r="J102" i="9" s="1"/>
  <c r="J153" i="9"/>
  <c r="BF153" i="9" s="1"/>
  <c r="BI152" i="9"/>
  <c r="BH152" i="9"/>
  <c r="BG152" i="9"/>
  <c r="BE152" i="9"/>
  <c r="T152" i="9"/>
  <c r="R152" i="9"/>
  <c r="P152" i="9"/>
  <c r="BK152" i="9"/>
  <c r="J152" i="9"/>
  <c r="BF152" i="9"/>
  <c r="BI151" i="9"/>
  <c r="BH151" i="9"/>
  <c r="BG151" i="9"/>
  <c r="BE151" i="9"/>
  <c r="T151" i="9"/>
  <c r="R151" i="9"/>
  <c r="R150" i="9"/>
  <c r="P151" i="9"/>
  <c r="BK151" i="9"/>
  <c r="J151" i="9"/>
  <c r="BF151" i="9"/>
  <c r="BI149" i="9"/>
  <c r="BH149" i="9"/>
  <c r="BG149" i="9"/>
  <c r="BE149" i="9"/>
  <c r="T149" i="9"/>
  <c r="R149" i="9"/>
  <c r="P149" i="9"/>
  <c r="BK149" i="9"/>
  <c r="J149" i="9"/>
  <c r="BF149" i="9" s="1"/>
  <c r="BI148" i="9"/>
  <c r="BH148" i="9"/>
  <c r="BG148" i="9"/>
  <c r="BE148" i="9"/>
  <c r="T148" i="9"/>
  <c r="R148" i="9"/>
  <c r="P148" i="9"/>
  <c r="BK148" i="9"/>
  <c r="J148" i="9"/>
  <c r="BF148" i="9"/>
  <c r="BI147" i="9"/>
  <c r="BH147" i="9"/>
  <c r="BG147" i="9"/>
  <c r="BE147" i="9"/>
  <c r="T147" i="9"/>
  <c r="R147" i="9"/>
  <c r="P147" i="9"/>
  <c r="BK147" i="9"/>
  <c r="BK144" i="9" s="1"/>
  <c r="J144" i="9" s="1"/>
  <c r="J101" i="9" s="1"/>
  <c r="J147" i="9"/>
  <c r="BF147" i="9" s="1"/>
  <c r="BI146" i="9"/>
  <c r="BH146" i="9"/>
  <c r="BG146" i="9"/>
  <c r="BE146" i="9"/>
  <c r="T146" i="9"/>
  <c r="R146" i="9"/>
  <c r="P146" i="9"/>
  <c r="BK146" i="9"/>
  <c r="J146" i="9"/>
  <c r="BF146" i="9"/>
  <c r="BI145" i="9"/>
  <c r="BH145" i="9"/>
  <c r="BG145" i="9"/>
  <c r="BE145" i="9"/>
  <c r="T145" i="9"/>
  <c r="R145" i="9"/>
  <c r="R144" i="9"/>
  <c r="P145" i="9"/>
  <c r="BK145" i="9"/>
  <c r="J145" i="9"/>
  <c r="BF145" i="9"/>
  <c r="BI143" i="9"/>
  <c r="BH143" i="9"/>
  <c r="BG143" i="9"/>
  <c r="BE143" i="9"/>
  <c r="T143" i="9"/>
  <c r="T142" i="9" s="1"/>
  <c r="R143" i="9"/>
  <c r="R142" i="9"/>
  <c r="P143" i="9"/>
  <c r="P142" i="9" s="1"/>
  <c r="BK143" i="9"/>
  <c r="BK142" i="9"/>
  <c r="J142" i="9"/>
  <c r="J100" i="9" s="1"/>
  <c r="J143" i="9"/>
  <c r="BF143" i="9"/>
  <c r="BI141" i="9"/>
  <c r="BH141" i="9"/>
  <c r="BG141" i="9"/>
  <c r="BE141" i="9"/>
  <c r="T141" i="9"/>
  <c r="R141" i="9"/>
  <c r="P141" i="9"/>
  <c r="BK141" i="9"/>
  <c r="J141" i="9"/>
  <c r="BF141" i="9" s="1"/>
  <c r="BI140" i="9"/>
  <c r="BH140" i="9"/>
  <c r="BG140" i="9"/>
  <c r="BE140" i="9"/>
  <c r="T140" i="9"/>
  <c r="R140" i="9"/>
  <c r="P140" i="9"/>
  <c r="BK140" i="9"/>
  <c r="J140" i="9"/>
  <c r="BF140" i="9"/>
  <c r="BI139" i="9"/>
  <c r="BH139" i="9"/>
  <c r="BG139" i="9"/>
  <c r="BE139" i="9"/>
  <c r="T139" i="9"/>
  <c r="R139" i="9"/>
  <c r="P139" i="9"/>
  <c r="BK139" i="9"/>
  <c r="J139" i="9"/>
  <c r="BF139" i="9" s="1"/>
  <c r="BI138" i="9"/>
  <c r="BH138" i="9"/>
  <c r="BG138" i="9"/>
  <c r="BE138" i="9"/>
  <c r="T138" i="9"/>
  <c r="R138" i="9"/>
  <c r="P138" i="9"/>
  <c r="P135" i="9" s="1"/>
  <c r="BK138" i="9"/>
  <c r="J138" i="9"/>
  <c r="BF138" i="9"/>
  <c r="BI137" i="9"/>
  <c r="BH137" i="9"/>
  <c r="BG137" i="9"/>
  <c r="BE137" i="9"/>
  <c r="T137" i="9"/>
  <c r="T135" i="9" s="1"/>
  <c r="R137" i="9"/>
  <c r="P137" i="9"/>
  <c r="BK137" i="9"/>
  <c r="J137" i="9"/>
  <c r="BF137" i="9" s="1"/>
  <c r="BI136" i="9"/>
  <c r="BH136" i="9"/>
  <c r="BG136" i="9"/>
  <c r="BE136" i="9"/>
  <c r="T136" i="9"/>
  <c r="R136" i="9"/>
  <c r="P136" i="9"/>
  <c r="BK136" i="9"/>
  <c r="J136" i="9"/>
  <c r="BF136" i="9"/>
  <c r="BI134" i="9"/>
  <c r="BH134" i="9"/>
  <c r="BG134" i="9"/>
  <c r="BE134" i="9"/>
  <c r="T134" i="9"/>
  <c r="R134" i="9"/>
  <c r="P134" i="9"/>
  <c r="BK134" i="9"/>
  <c r="J134" i="9"/>
  <c r="BF134" i="9"/>
  <c r="BI133" i="9"/>
  <c r="BH133" i="9"/>
  <c r="BG133" i="9"/>
  <c r="BE133" i="9"/>
  <c r="T133" i="9"/>
  <c r="R133" i="9"/>
  <c r="P133" i="9"/>
  <c r="BK133" i="9"/>
  <c r="J133" i="9"/>
  <c r="BF133" i="9" s="1"/>
  <c r="BI132" i="9"/>
  <c r="BH132" i="9"/>
  <c r="BG132" i="9"/>
  <c r="BE132" i="9"/>
  <c r="T132" i="9"/>
  <c r="R132" i="9"/>
  <c r="P132" i="9"/>
  <c r="BK132" i="9"/>
  <c r="J132" i="9"/>
  <c r="BF132" i="9"/>
  <c r="BI131" i="9"/>
  <c r="BH131" i="9"/>
  <c r="BG131" i="9"/>
  <c r="BE131" i="9"/>
  <c r="T131" i="9"/>
  <c r="R131" i="9"/>
  <c r="P131" i="9"/>
  <c r="BK131" i="9"/>
  <c r="J131" i="9"/>
  <c r="BF131" i="9" s="1"/>
  <c r="BI130" i="9"/>
  <c r="BH130" i="9"/>
  <c r="BG130" i="9"/>
  <c r="BE130" i="9"/>
  <c r="T130" i="9"/>
  <c r="R130" i="9"/>
  <c r="P130" i="9"/>
  <c r="BK130" i="9"/>
  <c r="J130" i="9"/>
  <c r="BF130" i="9"/>
  <c r="BI129" i="9"/>
  <c r="BH129" i="9"/>
  <c r="BG129" i="9"/>
  <c r="BE129" i="9"/>
  <c r="T129" i="9"/>
  <c r="R129" i="9"/>
  <c r="P129" i="9"/>
  <c r="BK129" i="9"/>
  <c r="BK125" i="9" s="1"/>
  <c r="J129" i="9"/>
  <c r="BF129" i="9" s="1"/>
  <c r="BI128" i="9"/>
  <c r="BH128" i="9"/>
  <c r="F36" i="9" s="1"/>
  <c r="BC102" i="1" s="1"/>
  <c r="BG128" i="9"/>
  <c r="BE128" i="9"/>
  <c r="T128" i="9"/>
  <c r="R128" i="9"/>
  <c r="P128" i="9"/>
  <c r="BK128" i="9"/>
  <c r="J128" i="9"/>
  <c r="BF128" i="9"/>
  <c r="BI127" i="9"/>
  <c r="BH127" i="9"/>
  <c r="BG127" i="9"/>
  <c r="BE127" i="9"/>
  <c r="T127" i="9"/>
  <c r="R127" i="9"/>
  <c r="P127" i="9"/>
  <c r="BK127" i="9"/>
  <c r="J127" i="9"/>
  <c r="BF127" i="9" s="1"/>
  <c r="BI126" i="9"/>
  <c r="BH126" i="9"/>
  <c r="BG126" i="9"/>
  <c r="BE126" i="9"/>
  <c r="T126" i="9"/>
  <c r="T125" i="9" s="1"/>
  <c r="R126" i="9"/>
  <c r="R125" i="9" s="1"/>
  <c r="P126" i="9"/>
  <c r="P125" i="9" s="1"/>
  <c r="BK126" i="9"/>
  <c r="J126" i="9"/>
  <c r="BF126" i="9"/>
  <c r="J119" i="9"/>
  <c r="F119" i="9"/>
  <c r="F117" i="9"/>
  <c r="E115" i="9"/>
  <c r="J91" i="9"/>
  <c r="F91" i="9"/>
  <c r="F89" i="9"/>
  <c r="E87" i="9"/>
  <c r="J24" i="9"/>
  <c r="E24" i="9"/>
  <c r="J92" i="9" s="1"/>
  <c r="J120" i="9"/>
  <c r="J23" i="9"/>
  <c r="J18" i="9"/>
  <c r="E18" i="9"/>
  <c r="J17" i="9"/>
  <c r="J12" i="9"/>
  <c r="E7" i="9"/>
  <c r="E85" i="9" s="1"/>
  <c r="E113" i="9"/>
  <c r="J37" i="8"/>
  <c r="J36" i="8"/>
  <c r="AY101" i="1"/>
  <c r="J35" i="8"/>
  <c r="AX101" i="1"/>
  <c r="BI152" i="8"/>
  <c r="BH152" i="8"/>
  <c r="BG152" i="8"/>
  <c r="BE152" i="8"/>
  <c r="T152" i="8"/>
  <c r="T151" i="8"/>
  <c r="R152" i="8"/>
  <c r="R151" i="8"/>
  <c r="P152" i="8"/>
  <c r="P151" i="8"/>
  <c r="BK152" i="8"/>
  <c r="BK151" i="8"/>
  <c r="J151" i="8" s="1"/>
  <c r="J103" i="8" s="1"/>
  <c r="J152" i="8"/>
  <c r="BF152" i="8" s="1"/>
  <c r="BI150" i="8"/>
  <c r="BH150" i="8"/>
  <c r="BG150" i="8"/>
  <c r="BE150" i="8"/>
  <c r="T150" i="8"/>
  <c r="R150" i="8"/>
  <c r="P150" i="8"/>
  <c r="BK150" i="8"/>
  <c r="J150" i="8"/>
  <c r="BF150" i="8"/>
  <c r="BI149" i="8"/>
  <c r="BH149" i="8"/>
  <c r="BG149" i="8"/>
  <c r="BE149" i="8"/>
  <c r="T149" i="8"/>
  <c r="R149" i="8"/>
  <c r="P149" i="8"/>
  <c r="BK149" i="8"/>
  <c r="J149" i="8"/>
  <c r="BF149" i="8"/>
  <c r="BI148" i="8"/>
  <c r="BH148" i="8"/>
  <c r="BG148" i="8"/>
  <c r="BE148" i="8"/>
  <c r="T148" i="8"/>
  <c r="R148" i="8"/>
  <c r="P148" i="8"/>
  <c r="BK148" i="8"/>
  <c r="J148" i="8"/>
  <c r="BF148" i="8"/>
  <c r="BI147" i="8"/>
  <c r="BH147" i="8"/>
  <c r="BG147" i="8"/>
  <c r="BE147" i="8"/>
  <c r="T147" i="8"/>
  <c r="T146" i="8"/>
  <c r="R147" i="8"/>
  <c r="R146" i="8"/>
  <c r="P147" i="8"/>
  <c r="P146" i="8"/>
  <c r="BK147" i="8"/>
  <c r="BK146" i="8"/>
  <c r="J146" i="8" s="1"/>
  <c r="J147" i="8"/>
  <c r="BF147" i="8" s="1"/>
  <c r="J102" i="8"/>
  <c r="BI145" i="8"/>
  <c r="BH145" i="8"/>
  <c r="BG145" i="8"/>
  <c r="BE145" i="8"/>
  <c r="T145" i="8"/>
  <c r="R145" i="8"/>
  <c r="P145" i="8"/>
  <c r="BK145" i="8"/>
  <c r="BK143" i="8" s="1"/>
  <c r="J143" i="8" s="1"/>
  <c r="J101" i="8" s="1"/>
  <c r="J145" i="8"/>
  <c r="BF145" i="8"/>
  <c r="BI144" i="8"/>
  <c r="BH144" i="8"/>
  <c r="BG144" i="8"/>
  <c r="BE144" i="8"/>
  <c r="T144" i="8"/>
  <c r="T143" i="8"/>
  <c r="R144" i="8"/>
  <c r="R143" i="8"/>
  <c r="P144" i="8"/>
  <c r="P143" i="8"/>
  <c r="BK144" i="8"/>
  <c r="J144" i="8"/>
  <c r="BF144" i="8" s="1"/>
  <c r="BI142" i="8"/>
  <c r="BH142" i="8"/>
  <c r="BG142" i="8"/>
  <c r="BE142" i="8"/>
  <c r="T142" i="8"/>
  <c r="T141" i="8"/>
  <c r="R142" i="8"/>
  <c r="R141" i="8"/>
  <c r="P142" i="8"/>
  <c r="P141" i="8"/>
  <c r="BK142" i="8"/>
  <c r="BK141" i="8"/>
  <c r="J141" i="8" s="1"/>
  <c r="J100" i="8" s="1"/>
  <c r="J142" i="8"/>
  <c r="BF142" i="8" s="1"/>
  <c r="BI140" i="8"/>
  <c r="BH140" i="8"/>
  <c r="BG140" i="8"/>
  <c r="BE140" i="8"/>
  <c r="T140" i="8"/>
  <c r="R140" i="8"/>
  <c r="P140" i="8"/>
  <c r="BK140" i="8"/>
  <c r="J140" i="8"/>
  <c r="BF140" i="8"/>
  <c r="BI139" i="8"/>
  <c r="BH139" i="8"/>
  <c r="BG139" i="8"/>
  <c r="BE139" i="8"/>
  <c r="T139" i="8"/>
  <c r="R139" i="8"/>
  <c r="P139" i="8"/>
  <c r="BK139" i="8"/>
  <c r="J139" i="8"/>
  <c r="BF139" i="8"/>
  <c r="BI138" i="8"/>
  <c r="BH138" i="8"/>
  <c r="BG138" i="8"/>
  <c r="BE138" i="8"/>
  <c r="T138" i="8"/>
  <c r="R138" i="8"/>
  <c r="P138" i="8"/>
  <c r="BK138" i="8"/>
  <c r="J138" i="8"/>
  <c r="BF138" i="8"/>
  <c r="BI137" i="8"/>
  <c r="BH137" i="8"/>
  <c r="BG137" i="8"/>
  <c r="BE137" i="8"/>
  <c r="T137" i="8"/>
  <c r="R137" i="8"/>
  <c r="P137" i="8"/>
  <c r="BK137" i="8"/>
  <c r="J137" i="8"/>
  <c r="BF137" i="8"/>
  <c r="BI136" i="8"/>
  <c r="BH136" i="8"/>
  <c r="BG136" i="8"/>
  <c r="BE136" i="8"/>
  <c r="T136" i="8"/>
  <c r="R136" i="8"/>
  <c r="P136" i="8"/>
  <c r="BK136" i="8"/>
  <c r="J136" i="8"/>
  <c r="BF136" i="8"/>
  <c r="BI135" i="8"/>
  <c r="BH135" i="8"/>
  <c r="BG135" i="8"/>
  <c r="BE135" i="8"/>
  <c r="T135" i="8"/>
  <c r="T134" i="8"/>
  <c r="R135" i="8"/>
  <c r="R134" i="8"/>
  <c r="P135" i="8"/>
  <c r="P134" i="8"/>
  <c r="BK135" i="8"/>
  <c r="BK134" i="8"/>
  <c r="J134" i="8" s="1"/>
  <c r="J99" i="8" s="1"/>
  <c r="J135" i="8"/>
  <c r="BF135" i="8" s="1"/>
  <c r="BI133" i="8"/>
  <c r="BH133" i="8"/>
  <c r="BG133" i="8"/>
  <c r="BE133" i="8"/>
  <c r="T133" i="8"/>
  <c r="R133" i="8"/>
  <c r="P133" i="8"/>
  <c r="BK133" i="8"/>
  <c r="J133" i="8"/>
  <c r="BF133" i="8"/>
  <c r="BI132" i="8"/>
  <c r="BH132" i="8"/>
  <c r="BG132" i="8"/>
  <c r="BE132" i="8"/>
  <c r="T132" i="8"/>
  <c r="R132" i="8"/>
  <c r="P132" i="8"/>
  <c r="BK132" i="8"/>
  <c r="J132" i="8"/>
  <c r="BF132" i="8"/>
  <c r="BI131" i="8"/>
  <c r="BH131" i="8"/>
  <c r="BG131" i="8"/>
  <c r="BE131" i="8"/>
  <c r="T131" i="8"/>
  <c r="R131" i="8"/>
  <c r="P131" i="8"/>
  <c r="BK131" i="8"/>
  <c r="J131" i="8"/>
  <c r="BF131" i="8"/>
  <c r="BI130" i="8"/>
  <c r="BH130" i="8"/>
  <c r="BG130" i="8"/>
  <c r="BE130" i="8"/>
  <c r="T130" i="8"/>
  <c r="R130" i="8"/>
  <c r="P130" i="8"/>
  <c r="BK130" i="8"/>
  <c r="J130" i="8"/>
  <c r="BF130" i="8"/>
  <c r="BI129" i="8"/>
  <c r="BH129" i="8"/>
  <c r="BG129" i="8"/>
  <c r="BE129" i="8"/>
  <c r="T129" i="8"/>
  <c r="R129" i="8"/>
  <c r="P129" i="8"/>
  <c r="BK129" i="8"/>
  <c r="J129" i="8"/>
  <c r="BF129" i="8"/>
  <c r="BI128" i="8"/>
  <c r="BH128" i="8"/>
  <c r="BG128" i="8"/>
  <c r="BE128" i="8"/>
  <c r="T128" i="8"/>
  <c r="R128" i="8"/>
  <c r="R125" i="8" s="1"/>
  <c r="P128" i="8"/>
  <c r="BK128" i="8"/>
  <c r="J128" i="8"/>
  <c r="BF128" i="8"/>
  <c r="BI127" i="8"/>
  <c r="BH127" i="8"/>
  <c r="BG127" i="8"/>
  <c r="BE127" i="8"/>
  <c r="T127" i="8"/>
  <c r="R127" i="8"/>
  <c r="P127" i="8"/>
  <c r="BK127" i="8"/>
  <c r="J127" i="8"/>
  <c r="BF127" i="8"/>
  <c r="BI126" i="8"/>
  <c r="F37" i="8"/>
  <c r="BD101" i="1" s="1"/>
  <c r="BH126" i="8"/>
  <c r="BG126" i="8"/>
  <c r="F35" i="8"/>
  <c r="BB101" i="1" s="1"/>
  <c r="BE126" i="8"/>
  <c r="T126" i="8"/>
  <c r="T125" i="8"/>
  <c r="R126" i="8"/>
  <c r="P126" i="8"/>
  <c r="P125" i="8"/>
  <c r="BK126" i="8"/>
  <c r="J126" i="8"/>
  <c r="BF126" i="8" s="1"/>
  <c r="J119" i="8"/>
  <c r="F119" i="8"/>
  <c r="F117" i="8"/>
  <c r="E115" i="8"/>
  <c r="J91" i="8"/>
  <c r="F91" i="8"/>
  <c r="F89" i="8"/>
  <c r="E87" i="8"/>
  <c r="J24" i="8"/>
  <c r="E24" i="8"/>
  <c r="J120" i="8" s="1"/>
  <c r="J92" i="8"/>
  <c r="J23" i="8"/>
  <c r="J18" i="8"/>
  <c r="E18" i="8"/>
  <c r="F92" i="8" s="1"/>
  <c r="F120" i="8"/>
  <c r="J17" i="8"/>
  <c r="J12" i="8"/>
  <c r="J89" i="8" s="1"/>
  <c r="E7" i="8"/>
  <c r="E113" i="8" s="1"/>
  <c r="E85" i="8"/>
  <c r="J37" i="7"/>
  <c r="J36" i="7"/>
  <c r="AY100" i="1" s="1"/>
  <c r="J35" i="7"/>
  <c r="AX100" i="1" s="1"/>
  <c r="BI163" i="7"/>
  <c r="BH163" i="7"/>
  <c r="BG163" i="7"/>
  <c r="BE163" i="7"/>
  <c r="T163" i="7"/>
  <c r="T162" i="7" s="1"/>
  <c r="R163" i="7"/>
  <c r="R162" i="7" s="1"/>
  <c r="P163" i="7"/>
  <c r="P162" i="7" s="1"/>
  <c r="BK163" i="7"/>
  <c r="BK162" i="7" s="1"/>
  <c r="J162" i="7" s="1"/>
  <c r="J103" i="7" s="1"/>
  <c r="J163" i="7"/>
  <c r="BF163" i="7"/>
  <c r="BI161" i="7"/>
  <c r="BH161" i="7"/>
  <c r="BG161" i="7"/>
  <c r="BE161" i="7"/>
  <c r="T161" i="7"/>
  <c r="R161" i="7"/>
  <c r="P161" i="7"/>
  <c r="BK161" i="7"/>
  <c r="J161" i="7"/>
  <c r="BF161" i="7" s="1"/>
  <c r="BI160" i="7"/>
  <c r="BH160" i="7"/>
  <c r="BG160" i="7"/>
  <c r="BE160" i="7"/>
  <c r="T160" i="7"/>
  <c r="R160" i="7"/>
  <c r="P160" i="7"/>
  <c r="BK160" i="7"/>
  <c r="J160" i="7"/>
  <c r="BF160" i="7" s="1"/>
  <c r="BI159" i="7"/>
  <c r="BH159" i="7"/>
  <c r="BG159" i="7"/>
  <c r="BE159" i="7"/>
  <c r="T159" i="7"/>
  <c r="R159" i="7"/>
  <c r="P159" i="7"/>
  <c r="BK159" i="7"/>
  <c r="J159" i="7"/>
  <c r="BF159" i="7" s="1"/>
  <c r="BI158" i="7"/>
  <c r="BH158" i="7"/>
  <c r="BG158" i="7"/>
  <c r="BE158" i="7"/>
  <c r="T158" i="7"/>
  <c r="R158" i="7"/>
  <c r="P158" i="7"/>
  <c r="BK158" i="7"/>
  <c r="J158" i="7"/>
  <c r="BF158" i="7" s="1"/>
  <c r="BI157" i="7"/>
  <c r="BH157" i="7"/>
  <c r="BG157" i="7"/>
  <c r="BE157" i="7"/>
  <c r="T157" i="7"/>
  <c r="R157" i="7"/>
  <c r="P157" i="7"/>
  <c r="BK157" i="7"/>
  <c r="J157" i="7"/>
  <c r="BF157" i="7" s="1"/>
  <c r="BI156" i="7"/>
  <c r="BH156" i="7"/>
  <c r="BG156" i="7"/>
  <c r="BE156" i="7"/>
  <c r="T156" i="7"/>
  <c r="R156" i="7"/>
  <c r="P156" i="7"/>
  <c r="BK156" i="7"/>
  <c r="J156" i="7"/>
  <c r="BF156" i="7" s="1"/>
  <c r="BI155" i="7"/>
  <c r="BH155" i="7"/>
  <c r="BG155" i="7"/>
  <c r="BE155" i="7"/>
  <c r="T155" i="7"/>
  <c r="R155" i="7"/>
  <c r="P155" i="7"/>
  <c r="BK155" i="7"/>
  <c r="J155" i="7"/>
  <c r="BF155" i="7" s="1"/>
  <c r="BI154" i="7"/>
  <c r="BH154" i="7"/>
  <c r="BG154" i="7"/>
  <c r="BE154" i="7"/>
  <c r="T154" i="7"/>
  <c r="R154" i="7"/>
  <c r="P154" i="7"/>
  <c r="BK154" i="7"/>
  <c r="J154" i="7"/>
  <c r="BF154" i="7" s="1"/>
  <c r="BI153" i="7"/>
  <c r="BH153" i="7"/>
  <c r="BG153" i="7"/>
  <c r="BE153" i="7"/>
  <c r="T153" i="7"/>
  <c r="R153" i="7"/>
  <c r="P153" i="7"/>
  <c r="BK153" i="7"/>
  <c r="J153" i="7"/>
  <c r="BF153" i="7" s="1"/>
  <c r="BI152" i="7"/>
  <c r="BH152" i="7"/>
  <c r="BG152" i="7"/>
  <c r="BE152" i="7"/>
  <c r="T152" i="7"/>
  <c r="R152" i="7"/>
  <c r="P152" i="7"/>
  <c r="BK152" i="7"/>
  <c r="J152" i="7"/>
  <c r="BF152" i="7" s="1"/>
  <c r="BI151" i="7"/>
  <c r="BH151" i="7"/>
  <c r="BG151" i="7"/>
  <c r="BE151" i="7"/>
  <c r="T151" i="7"/>
  <c r="R151" i="7"/>
  <c r="P151" i="7"/>
  <c r="BK151" i="7"/>
  <c r="J151" i="7"/>
  <c r="BF151" i="7" s="1"/>
  <c r="BI150" i="7"/>
  <c r="BH150" i="7"/>
  <c r="BG150" i="7"/>
  <c r="BE150" i="7"/>
  <c r="T150" i="7"/>
  <c r="T149" i="7" s="1"/>
  <c r="R150" i="7"/>
  <c r="R149" i="7" s="1"/>
  <c r="P150" i="7"/>
  <c r="BK150" i="7"/>
  <c r="BK149" i="7" s="1"/>
  <c r="J149" i="7" s="1"/>
  <c r="J102" i="7" s="1"/>
  <c r="J150" i="7"/>
  <c r="BF150" i="7"/>
  <c r="BI148" i="7"/>
  <c r="BH148" i="7"/>
  <c r="BG148" i="7"/>
  <c r="BE148" i="7"/>
  <c r="T148" i="7"/>
  <c r="R148" i="7"/>
  <c r="P148" i="7"/>
  <c r="BK148" i="7"/>
  <c r="J148" i="7"/>
  <c r="BF148" i="7" s="1"/>
  <c r="BI147" i="7"/>
  <c r="BH147" i="7"/>
  <c r="BG147" i="7"/>
  <c r="BE147" i="7"/>
  <c r="T147" i="7"/>
  <c r="R147" i="7"/>
  <c r="P147" i="7"/>
  <c r="BK147" i="7"/>
  <c r="J147" i="7"/>
  <c r="BF147" i="7" s="1"/>
  <c r="BI146" i="7"/>
  <c r="BH146" i="7"/>
  <c r="BG146" i="7"/>
  <c r="BE146" i="7"/>
  <c r="T146" i="7"/>
  <c r="R146" i="7"/>
  <c r="P146" i="7"/>
  <c r="BK146" i="7"/>
  <c r="J146" i="7"/>
  <c r="BF146" i="7" s="1"/>
  <c r="BI145" i="7"/>
  <c r="BH145" i="7"/>
  <c r="BG145" i="7"/>
  <c r="BE145" i="7"/>
  <c r="T145" i="7"/>
  <c r="R145" i="7"/>
  <c r="R144" i="7" s="1"/>
  <c r="P145" i="7"/>
  <c r="P144" i="7" s="1"/>
  <c r="BK145" i="7"/>
  <c r="BK144" i="7" s="1"/>
  <c r="J144" i="7" s="1"/>
  <c r="J101" i="7" s="1"/>
  <c r="J145" i="7"/>
  <c r="BF145" i="7"/>
  <c r="BI143" i="7"/>
  <c r="BH143" i="7"/>
  <c r="BG143" i="7"/>
  <c r="BE143" i="7"/>
  <c r="T143" i="7"/>
  <c r="T142" i="7" s="1"/>
  <c r="R143" i="7"/>
  <c r="R142" i="7" s="1"/>
  <c r="P143" i="7"/>
  <c r="P142" i="7" s="1"/>
  <c r="BK143" i="7"/>
  <c r="BK142" i="7" s="1"/>
  <c r="J142" i="7" s="1"/>
  <c r="J100" i="7" s="1"/>
  <c r="J143" i="7"/>
  <c r="BF143" i="7"/>
  <c r="BI141" i="7"/>
  <c r="BH141" i="7"/>
  <c r="BG141" i="7"/>
  <c r="BE141" i="7"/>
  <c r="T141" i="7"/>
  <c r="R141" i="7"/>
  <c r="P141" i="7"/>
  <c r="BK141" i="7"/>
  <c r="J141" i="7"/>
  <c r="BF141" i="7" s="1"/>
  <c r="BI140" i="7"/>
  <c r="BH140" i="7"/>
  <c r="BG140" i="7"/>
  <c r="BE140" i="7"/>
  <c r="T140" i="7"/>
  <c r="R140" i="7"/>
  <c r="P140" i="7"/>
  <c r="BK140" i="7"/>
  <c r="J140" i="7"/>
  <c r="BF140" i="7" s="1"/>
  <c r="BI139" i="7"/>
  <c r="BH139" i="7"/>
  <c r="BG139" i="7"/>
  <c r="BE139" i="7"/>
  <c r="T139" i="7"/>
  <c r="R139" i="7"/>
  <c r="P139" i="7"/>
  <c r="BK139" i="7"/>
  <c r="J139" i="7"/>
  <c r="BF139" i="7" s="1"/>
  <c r="BI138" i="7"/>
  <c r="BH138" i="7"/>
  <c r="BG138" i="7"/>
  <c r="BE138" i="7"/>
  <c r="T138" i="7"/>
  <c r="R138" i="7"/>
  <c r="P138" i="7"/>
  <c r="BK138" i="7"/>
  <c r="J138" i="7"/>
  <c r="BF138" i="7" s="1"/>
  <c r="BI137" i="7"/>
  <c r="BH137" i="7"/>
  <c r="BG137" i="7"/>
  <c r="BE137" i="7"/>
  <c r="T137" i="7"/>
  <c r="R137" i="7"/>
  <c r="P137" i="7"/>
  <c r="BK137" i="7"/>
  <c r="J137" i="7"/>
  <c r="BF137" i="7" s="1"/>
  <c r="BI136" i="7"/>
  <c r="BH136" i="7"/>
  <c r="BG136" i="7"/>
  <c r="BE136" i="7"/>
  <c r="T136" i="7"/>
  <c r="R136" i="7"/>
  <c r="R135" i="7" s="1"/>
  <c r="P136" i="7"/>
  <c r="P135" i="7" s="1"/>
  <c r="BK136" i="7"/>
  <c r="BK135" i="7" s="1"/>
  <c r="J135" i="7"/>
  <c r="J99" i="7" s="1"/>
  <c r="J136" i="7"/>
  <c r="BF136" i="7"/>
  <c r="BI134" i="7"/>
  <c r="BH134" i="7"/>
  <c r="BG134" i="7"/>
  <c r="BE134" i="7"/>
  <c r="T134" i="7"/>
  <c r="R134" i="7"/>
  <c r="P134" i="7"/>
  <c r="BK134" i="7"/>
  <c r="J134" i="7"/>
  <c r="BF134" i="7" s="1"/>
  <c r="BI133" i="7"/>
  <c r="BH133" i="7"/>
  <c r="BG133" i="7"/>
  <c r="BE133" i="7"/>
  <c r="T133" i="7"/>
  <c r="R133" i="7"/>
  <c r="P133" i="7"/>
  <c r="BK133" i="7"/>
  <c r="J133" i="7"/>
  <c r="BF133" i="7" s="1"/>
  <c r="BI132" i="7"/>
  <c r="BH132" i="7"/>
  <c r="BG132" i="7"/>
  <c r="BE132" i="7"/>
  <c r="T132" i="7"/>
  <c r="R132" i="7"/>
  <c r="P132" i="7"/>
  <c r="BK132" i="7"/>
  <c r="J132" i="7"/>
  <c r="BF132" i="7" s="1"/>
  <c r="BI131" i="7"/>
  <c r="BH131" i="7"/>
  <c r="BG131" i="7"/>
  <c r="BE131" i="7"/>
  <c r="T131" i="7"/>
  <c r="R131" i="7"/>
  <c r="P131" i="7"/>
  <c r="BK131" i="7"/>
  <c r="J131" i="7"/>
  <c r="BF131" i="7" s="1"/>
  <c r="BI130" i="7"/>
  <c r="BH130" i="7"/>
  <c r="BG130" i="7"/>
  <c r="BE130" i="7"/>
  <c r="T130" i="7"/>
  <c r="R130" i="7"/>
  <c r="P130" i="7"/>
  <c r="BK130" i="7"/>
  <c r="J130" i="7"/>
  <c r="BF130" i="7" s="1"/>
  <c r="BI129" i="7"/>
  <c r="BH129" i="7"/>
  <c r="BG129" i="7"/>
  <c r="BE129" i="7"/>
  <c r="T129" i="7"/>
  <c r="R129" i="7"/>
  <c r="P129" i="7"/>
  <c r="P125" i="7" s="1"/>
  <c r="BK129" i="7"/>
  <c r="J129" i="7"/>
  <c r="BF129" i="7" s="1"/>
  <c r="BI128" i="7"/>
  <c r="BH128" i="7"/>
  <c r="BG128" i="7"/>
  <c r="BE128" i="7"/>
  <c r="T128" i="7"/>
  <c r="R128" i="7"/>
  <c r="P128" i="7"/>
  <c r="BK128" i="7"/>
  <c r="J128" i="7"/>
  <c r="BF128" i="7" s="1"/>
  <c r="BI127" i="7"/>
  <c r="BH127" i="7"/>
  <c r="BG127" i="7"/>
  <c r="BE127" i="7"/>
  <c r="T127" i="7"/>
  <c r="R127" i="7"/>
  <c r="P127" i="7"/>
  <c r="BK127" i="7"/>
  <c r="J127" i="7"/>
  <c r="BF127" i="7" s="1"/>
  <c r="BI126" i="7"/>
  <c r="BH126" i="7"/>
  <c r="F36" i="7"/>
  <c r="BC100" i="1" s="1"/>
  <c r="BG126" i="7"/>
  <c r="BE126" i="7"/>
  <c r="J33" i="7"/>
  <c r="AV100" i="1" s="1"/>
  <c r="F33" i="7"/>
  <c r="AZ100" i="1" s="1"/>
  <c r="T126" i="7"/>
  <c r="R126" i="7"/>
  <c r="R125" i="7" s="1"/>
  <c r="R124" i="7" s="1"/>
  <c r="R123" i="7" s="1"/>
  <c r="P126" i="7"/>
  <c r="BK126" i="7"/>
  <c r="BK125" i="7"/>
  <c r="J126" i="7"/>
  <c r="BF126" i="7"/>
  <c r="J119" i="7"/>
  <c r="F119" i="7"/>
  <c r="F117" i="7"/>
  <c r="E115" i="7"/>
  <c r="J91" i="7"/>
  <c r="F91" i="7"/>
  <c r="F89" i="7"/>
  <c r="E87" i="7"/>
  <c r="J24" i="7"/>
  <c r="E24" i="7"/>
  <c r="J23" i="7"/>
  <c r="J18" i="7"/>
  <c r="E18" i="7"/>
  <c r="F120" i="7"/>
  <c r="F92" i="7"/>
  <c r="J17" i="7"/>
  <c r="J12" i="7"/>
  <c r="J89" i="7" s="1"/>
  <c r="J117" i="7"/>
  <c r="E7" i="7"/>
  <c r="J37" i="6"/>
  <c r="J36" i="6"/>
  <c r="AY99" i="1" s="1"/>
  <c r="J35" i="6"/>
  <c r="AX99" i="1" s="1"/>
  <c r="BI147" i="6"/>
  <c r="BH147" i="6"/>
  <c r="BG147" i="6"/>
  <c r="BE147" i="6"/>
  <c r="T147" i="6"/>
  <c r="T146" i="6" s="1"/>
  <c r="R147" i="6"/>
  <c r="R146" i="6" s="1"/>
  <c r="P147" i="6"/>
  <c r="P146" i="6" s="1"/>
  <c r="BK147" i="6"/>
  <c r="BK146" i="6" s="1"/>
  <c r="J146" i="6"/>
  <c r="J103" i="6" s="1"/>
  <c r="J147" i="6"/>
  <c r="BF147" i="6"/>
  <c r="BI145" i="6"/>
  <c r="BH145" i="6"/>
  <c r="BG145" i="6"/>
  <c r="BE145" i="6"/>
  <c r="T145" i="6"/>
  <c r="R145" i="6"/>
  <c r="P145" i="6"/>
  <c r="BK145" i="6"/>
  <c r="J145" i="6"/>
  <c r="BF145" i="6" s="1"/>
  <c r="BI144" i="6"/>
  <c r="BH144" i="6"/>
  <c r="BG144" i="6"/>
  <c r="BE144" i="6"/>
  <c r="T144" i="6"/>
  <c r="T143" i="6" s="1"/>
  <c r="R144" i="6"/>
  <c r="R143" i="6" s="1"/>
  <c r="P144" i="6"/>
  <c r="P143" i="6" s="1"/>
  <c r="BK144" i="6"/>
  <c r="BK143" i="6" s="1"/>
  <c r="J143" i="6" s="1"/>
  <c r="J102" i="6" s="1"/>
  <c r="J144" i="6"/>
  <c r="BF144" i="6"/>
  <c r="BI142" i="6"/>
  <c r="BH142" i="6"/>
  <c r="BG142" i="6"/>
  <c r="BE142" i="6"/>
  <c r="T142" i="6"/>
  <c r="R142" i="6"/>
  <c r="P142" i="6"/>
  <c r="BK142" i="6"/>
  <c r="J142" i="6"/>
  <c r="BF142" i="6" s="1"/>
  <c r="BI141" i="6"/>
  <c r="BH141" i="6"/>
  <c r="BG141" i="6"/>
  <c r="BE141" i="6"/>
  <c r="T141" i="6"/>
  <c r="T140" i="6" s="1"/>
  <c r="R141" i="6"/>
  <c r="R140" i="6" s="1"/>
  <c r="P141" i="6"/>
  <c r="BK141" i="6"/>
  <c r="BK140" i="6" s="1"/>
  <c r="J140" i="6"/>
  <c r="J101" i="6" s="1"/>
  <c r="J141" i="6"/>
  <c r="BF141" i="6"/>
  <c r="BI139" i="6"/>
  <c r="BH139" i="6"/>
  <c r="BG139" i="6"/>
  <c r="BE139" i="6"/>
  <c r="T139" i="6"/>
  <c r="T138" i="6" s="1"/>
  <c r="R139" i="6"/>
  <c r="R138" i="6" s="1"/>
  <c r="P139" i="6"/>
  <c r="P138" i="6" s="1"/>
  <c r="BK139" i="6"/>
  <c r="BK138" i="6" s="1"/>
  <c r="J138" i="6"/>
  <c r="J100" i="6" s="1"/>
  <c r="J139" i="6"/>
  <c r="BF139" i="6"/>
  <c r="BI137" i="6"/>
  <c r="BH137" i="6"/>
  <c r="BG137" i="6"/>
  <c r="BE137" i="6"/>
  <c r="T137" i="6"/>
  <c r="R137" i="6"/>
  <c r="P137" i="6"/>
  <c r="BK137" i="6"/>
  <c r="J137" i="6"/>
  <c r="BF137" i="6" s="1"/>
  <c r="BI136" i="6"/>
  <c r="BH136" i="6"/>
  <c r="BG136" i="6"/>
  <c r="BE136" i="6"/>
  <c r="T136" i="6"/>
  <c r="R136" i="6"/>
  <c r="P136" i="6"/>
  <c r="BK136" i="6"/>
  <c r="J136" i="6"/>
  <c r="BF136" i="6" s="1"/>
  <c r="BI135" i="6"/>
  <c r="BH135" i="6"/>
  <c r="BG135" i="6"/>
  <c r="BE135" i="6"/>
  <c r="T135" i="6"/>
  <c r="R135" i="6"/>
  <c r="P135" i="6"/>
  <c r="BK135" i="6"/>
  <c r="J135" i="6"/>
  <c r="BF135" i="6" s="1"/>
  <c r="BI134" i="6"/>
  <c r="BH134" i="6"/>
  <c r="BG134" i="6"/>
  <c r="BE134" i="6"/>
  <c r="T134" i="6"/>
  <c r="T133" i="6" s="1"/>
  <c r="R134" i="6"/>
  <c r="R133" i="6" s="1"/>
  <c r="P134" i="6"/>
  <c r="BK134" i="6"/>
  <c r="BK133" i="6" s="1"/>
  <c r="J133" i="6" s="1"/>
  <c r="J99" i="6" s="1"/>
  <c r="J134" i="6"/>
  <c r="BF134" i="6"/>
  <c r="BI132" i="6"/>
  <c r="BH132" i="6"/>
  <c r="BG132" i="6"/>
  <c r="BE132" i="6"/>
  <c r="T132" i="6"/>
  <c r="R132" i="6"/>
  <c r="P132" i="6"/>
  <c r="BK132" i="6"/>
  <c r="J132" i="6"/>
  <c r="BF132" i="6" s="1"/>
  <c r="BI131" i="6"/>
  <c r="BH131" i="6"/>
  <c r="BG131" i="6"/>
  <c r="BE131" i="6"/>
  <c r="T131" i="6"/>
  <c r="R131" i="6"/>
  <c r="P131" i="6"/>
  <c r="BK131" i="6"/>
  <c r="J131" i="6"/>
  <c r="BF131" i="6" s="1"/>
  <c r="BI130" i="6"/>
  <c r="BH130" i="6"/>
  <c r="BG130" i="6"/>
  <c r="BE130" i="6"/>
  <c r="T130" i="6"/>
  <c r="R130" i="6"/>
  <c r="P130" i="6"/>
  <c r="BK130" i="6"/>
  <c r="J130" i="6"/>
  <c r="BF130" i="6" s="1"/>
  <c r="BI129" i="6"/>
  <c r="BH129" i="6"/>
  <c r="BG129" i="6"/>
  <c r="BE129" i="6"/>
  <c r="T129" i="6"/>
  <c r="R129" i="6"/>
  <c r="P129" i="6"/>
  <c r="BK129" i="6"/>
  <c r="J129" i="6"/>
  <c r="BF129" i="6" s="1"/>
  <c r="BI128" i="6"/>
  <c r="BH128" i="6"/>
  <c r="BG128" i="6"/>
  <c r="BE128" i="6"/>
  <c r="T128" i="6"/>
  <c r="R128" i="6"/>
  <c r="P128" i="6"/>
  <c r="BK128" i="6"/>
  <c r="J128" i="6"/>
  <c r="BF128" i="6" s="1"/>
  <c r="BI127" i="6"/>
  <c r="BH127" i="6"/>
  <c r="BG127" i="6"/>
  <c r="BE127" i="6"/>
  <c r="T127" i="6"/>
  <c r="R127" i="6"/>
  <c r="P127" i="6"/>
  <c r="BK127" i="6"/>
  <c r="J127" i="6"/>
  <c r="BF127" i="6" s="1"/>
  <c r="BI126" i="6"/>
  <c r="F37" i="6" s="1"/>
  <c r="BD99" i="1" s="1"/>
  <c r="BH126" i="6"/>
  <c r="F36" i="6"/>
  <c r="BC99" i="1" s="1"/>
  <c r="BG126" i="6"/>
  <c r="F35" i="6" s="1"/>
  <c r="BB99" i="1" s="1"/>
  <c r="BE126" i="6"/>
  <c r="J33" i="6"/>
  <c r="AV99" i="1" s="1"/>
  <c r="F33" i="6"/>
  <c r="AZ99" i="1" s="1"/>
  <c r="T126" i="6"/>
  <c r="T125" i="6" s="1"/>
  <c r="T124" i="6" s="1"/>
  <c r="T123" i="6" s="1"/>
  <c r="R126" i="6"/>
  <c r="R125" i="6" s="1"/>
  <c r="P126" i="6"/>
  <c r="BK126" i="6"/>
  <c r="BK125" i="6"/>
  <c r="J125" i="6" s="1"/>
  <c r="J98" i="6" s="1"/>
  <c r="J126" i="6"/>
  <c r="BF126" i="6"/>
  <c r="J119" i="6"/>
  <c r="F119" i="6"/>
  <c r="F117" i="6"/>
  <c r="E115" i="6"/>
  <c r="J91" i="6"/>
  <c r="F91" i="6"/>
  <c r="F89" i="6"/>
  <c r="E87" i="6"/>
  <c r="J24" i="6"/>
  <c r="E24" i="6"/>
  <c r="J92" i="6" s="1"/>
  <c r="J120" i="6"/>
  <c r="J23" i="6"/>
  <c r="J18" i="6"/>
  <c r="E18" i="6"/>
  <c r="F120" i="6" s="1"/>
  <c r="F92" i="6"/>
  <c r="J17" i="6"/>
  <c r="J12" i="6"/>
  <c r="J117" i="6" s="1"/>
  <c r="E7" i="6"/>
  <c r="E85" i="6" s="1"/>
  <c r="E113" i="6"/>
  <c r="J37" i="5"/>
  <c r="J36" i="5"/>
  <c r="AY98" i="1"/>
  <c r="J35" i="5"/>
  <c r="AX98" i="1"/>
  <c r="BI143" i="5"/>
  <c r="BH143" i="5"/>
  <c r="BG143" i="5"/>
  <c r="BE143" i="5"/>
  <c r="T143" i="5"/>
  <c r="T142" i="5"/>
  <c r="R143" i="5"/>
  <c r="R142" i="5"/>
  <c r="P143" i="5"/>
  <c r="P142" i="5"/>
  <c r="BK143" i="5"/>
  <c r="BK142" i="5"/>
  <c r="J142" i="5" s="1"/>
  <c r="J102" i="5" s="1"/>
  <c r="J143" i="5"/>
  <c r="BF143" i="5" s="1"/>
  <c r="BI141" i="5"/>
  <c r="BH141" i="5"/>
  <c r="BG141" i="5"/>
  <c r="BE141" i="5"/>
  <c r="T141" i="5"/>
  <c r="R141" i="5"/>
  <c r="P141" i="5"/>
  <c r="BK141" i="5"/>
  <c r="J141" i="5"/>
  <c r="BF141" i="5"/>
  <c r="BI140" i="5"/>
  <c r="BH140" i="5"/>
  <c r="BG140" i="5"/>
  <c r="BE140" i="5"/>
  <c r="T140" i="5"/>
  <c r="R140" i="5"/>
  <c r="P140" i="5"/>
  <c r="BK140" i="5"/>
  <c r="J140" i="5"/>
  <c r="BF140" i="5"/>
  <c r="BI139" i="5"/>
  <c r="BH139" i="5"/>
  <c r="BG139" i="5"/>
  <c r="BE139" i="5"/>
  <c r="T139" i="5"/>
  <c r="T138" i="5"/>
  <c r="R139" i="5"/>
  <c r="R138" i="5"/>
  <c r="P139" i="5"/>
  <c r="P138" i="5"/>
  <c r="BK139" i="5"/>
  <c r="BK138" i="5"/>
  <c r="J138" i="5" s="1"/>
  <c r="J139" i="5"/>
  <c r="BF139" i="5" s="1"/>
  <c r="J101" i="5"/>
  <c r="BI137" i="5"/>
  <c r="BH137" i="5"/>
  <c r="BG137" i="5"/>
  <c r="BE137" i="5"/>
  <c r="T137" i="5"/>
  <c r="T136" i="5"/>
  <c r="R137" i="5"/>
  <c r="R136" i="5"/>
  <c r="P137" i="5"/>
  <c r="P136" i="5"/>
  <c r="BK137" i="5"/>
  <c r="BK136" i="5"/>
  <c r="J136" i="5" s="1"/>
  <c r="J100" i="5" s="1"/>
  <c r="J137" i="5"/>
  <c r="BF137" i="5" s="1"/>
  <c r="BI135" i="5"/>
  <c r="BH135" i="5"/>
  <c r="BG135" i="5"/>
  <c r="BE135" i="5"/>
  <c r="T135" i="5"/>
  <c r="R135" i="5"/>
  <c r="P135" i="5"/>
  <c r="BK135" i="5"/>
  <c r="J135" i="5"/>
  <c r="BF135" i="5"/>
  <c r="BI134" i="5"/>
  <c r="BH134" i="5"/>
  <c r="BG134" i="5"/>
  <c r="BE134" i="5"/>
  <c r="T134" i="5"/>
  <c r="R134" i="5"/>
  <c r="R131" i="5" s="1"/>
  <c r="P134" i="5"/>
  <c r="BK134" i="5"/>
  <c r="J134" i="5"/>
  <c r="BF134" i="5"/>
  <c r="BI133" i="5"/>
  <c r="BH133" i="5"/>
  <c r="BG133" i="5"/>
  <c r="BE133" i="5"/>
  <c r="T133" i="5"/>
  <c r="R133" i="5"/>
  <c r="P133" i="5"/>
  <c r="BK133" i="5"/>
  <c r="BK131" i="5" s="1"/>
  <c r="J131" i="5" s="1"/>
  <c r="J99" i="5" s="1"/>
  <c r="J133" i="5"/>
  <c r="BF133" i="5"/>
  <c r="BI132" i="5"/>
  <c r="BH132" i="5"/>
  <c r="BG132" i="5"/>
  <c r="BE132" i="5"/>
  <c r="T132" i="5"/>
  <c r="T131" i="5"/>
  <c r="R132" i="5"/>
  <c r="P132" i="5"/>
  <c r="P131" i="5"/>
  <c r="BK132" i="5"/>
  <c r="J132" i="5"/>
  <c r="BF132" i="5" s="1"/>
  <c r="BI130" i="5"/>
  <c r="BH130" i="5"/>
  <c r="BG130" i="5"/>
  <c r="BE130" i="5"/>
  <c r="T130" i="5"/>
  <c r="R130" i="5"/>
  <c r="P130" i="5"/>
  <c r="BK130" i="5"/>
  <c r="J130" i="5"/>
  <c r="BF130" i="5"/>
  <c r="BI129" i="5"/>
  <c r="BH129" i="5"/>
  <c r="BG129" i="5"/>
  <c r="BE129" i="5"/>
  <c r="T129" i="5"/>
  <c r="R129" i="5"/>
  <c r="P129" i="5"/>
  <c r="BK129" i="5"/>
  <c r="J129" i="5"/>
  <c r="BF129" i="5"/>
  <c r="BI128" i="5"/>
  <c r="BH128" i="5"/>
  <c r="BG128" i="5"/>
  <c r="BE128" i="5"/>
  <c r="T128" i="5"/>
  <c r="R128" i="5"/>
  <c r="P128" i="5"/>
  <c r="BK128" i="5"/>
  <c r="J128" i="5"/>
  <c r="BF128" i="5"/>
  <c r="BI127" i="5"/>
  <c r="BH127" i="5"/>
  <c r="BG127" i="5"/>
  <c r="BE127" i="5"/>
  <c r="T127" i="5"/>
  <c r="R127" i="5"/>
  <c r="P127" i="5"/>
  <c r="BK127" i="5"/>
  <c r="J127" i="5"/>
  <c r="BF127" i="5"/>
  <c r="BI126" i="5"/>
  <c r="BH126" i="5"/>
  <c r="BG126" i="5"/>
  <c r="BE126" i="5"/>
  <c r="T126" i="5"/>
  <c r="R126" i="5"/>
  <c r="R124" i="5" s="1"/>
  <c r="R123" i="5" s="1"/>
  <c r="R122" i="5" s="1"/>
  <c r="P126" i="5"/>
  <c r="BK126" i="5"/>
  <c r="J126" i="5"/>
  <c r="BF126" i="5"/>
  <c r="J34" i="5" s="1"/>
  <c r="AW98" i="1" s="1"/>
  <c r="BI125" i="5"/>
  <c r="F37" i="5"/>
  <c r="BD98" i="1" s="1"/>
  <c r="BH125" i="5"/>
  <c r="BG125" i="5"/>
  <c r="F35" i="5"/>
  <c r="BB98" i="1" s="1"/>
  <c r="BE125" i="5"/>
  <c r="T125" i="5"/>
  <c r="T124" i="5"/>
  <c r="T123" i="5" s="1"/>
  <c r="T122" i="5" s="1"/>
  <c r="R125" i="5"/>
  <c r="P125" i="5"/>
  <c r="P124" i="5"/>
  <c r="BK125" i="5"/>
  <c r="J125" i="5"/>
  <c r="BF125" i="5" s="1"/>
  <c r="J118" i="5"/>
  <c r="F118" i="5"/>
  <c r="F116" i="5"/>
  <c r="E114" i="5"/>
  <c r="J91" i="5"/>
  <c r="F91" i="5"/>
  <c r="F89" i="5"/>
  <c r="E87" i="5"/>
  <c r="J24" i="5"/>
  <c r="E24" i="5"/>
  <c r="J23" i="5"/>
  <c r="J18" i="5"/>
  <c r="E18" i="5"/>
  <c r="F119" i="5"/>
  <c r="F92" i="5"/>
  <c r="J17" i="5"/>
  <c r="J12" i="5"/>
  <c r="J116" i="5"/>
  <c r="J89" i="5"/>
  <c r="E7" i="5"/>
  <c r="J37" i="4"/>
  <c r="J36" i="4"/>
  <c r="AY97" i="1" s="1"/>
  <c r="J35" i="4"/>
  <c r="AX97" i="1" s="1"/>
  <c r="BI147" i="4"/>
  <c r="BH147" i="4"/>
  <c r="BG147" i="4"/>
  <c r="BE147" i="4"/>
  <c r="T147" i="4"/>
  <c r="T146" i="4" s="1"/>
  <c r="R147" i="4"/>
  <c r="R146" i="4" s="1"/>
  <c r="P147" i="4"/>
  <c r="P146" i="4" s="1"/>
  <c r="BK147" i="4"/>
  <c r="BK146" i="4" s="1"/>
  <c r="J146" i="4"/>
  <c r="J103" i="4" s="1"/>
  <c r="J147" i="4"/>
  <c r="BF147" i="4"/>
  <c r="BI145" i="4"/>
  <c r="BH145" i="4"/>
  <c r="BG145" i="4"/>
  <c r="BE145" i="4"/>
  <c r="T145" i="4"/>
  <c r="R145" i="4"/>
  <c r="P145" i="4"/>
  <c r="BK145" i="4"/>
  <c r="J145" i="4"/>
  <c r="BF145" i="4" s="1"/>
  <c r="BI144" i="4"/>
  <c r="BH144" i="4"/>
  <c r="BG144" i="4"/>
  <c r="BE144" i="4"/>
  <c r="T144" i="4"/>
  <c r="T143" i="4" s="1"/>
  <c r="R144" i="4"/>
  <c r="R143" i="4" s="1"/>
  <c r="P144" i="4"/>
  <c r="P143" i="4" s="1"/>
  <c r="BK144" i="4"/>
  <c r="BK143" i="4" s="1"/>
  <c r="J143" i="4" s="1"/>
  <c r="J102" i="4" s="1"/>
  <c r="J144" i="4"/>
  <c r="BF144" i="4"/>
  <c r="BI142" i="4"/>
  <c r="BH142" i="4"/>
  <c r="BG142" i="4"/>
  <c r="BE142" i="4"/>
  <c r="T142" i="4"/>
  <c r="R142" i="4"/>
  <c r="P142" i="4"/>
  <c r="BK142" i="4"/>
  <c r="J142" i="4"/>
  <c r="BF142" i="4" s="1"/>
  <c r="BI141" i="4"/>
  <c r="BH141" i="4"/>
  <c r="BG141" i="4"/>
  <c r="BE141" i="4"/>
  <c r="T141" i="4"/>
  <c r="T140" i="4" s="1"/>
  <c r="R141" i="4"/>
  <c r="R140" i="4" s="1"/>
  <c r="P141" i="4"/>
  <c r="P140" i="4" s="1"/>
  <c r="BK141" i="4"/>
  <c r="BK140" i="4" s="1"/>
  <c r="J140" i="4"/>
  <c r="J101" i="4" s="1"/>
  <c r="J141" i="4"/>
  <c r="BF141" i="4"/>
  <c r="BI139" i="4"/>
  <c r="BH139" i="4"/>
  <c r="BG139" i="4"/>
  <c r="BE139" i="4"/>
  <c r="T139" i="4"/>
  <c r="T138" i="4" s="1"/>
  <c r="R139" i="4"/>
  <c r="R138" i="4" s="1"/>
  <c r="P139" i="4"/>
  <c r="P138" i="4" s="1"/>
  <c r="BK139" i="4"/>
  <c r="BK138" i="4" s="1"/>
  <c r="J138" i="4" s="1"/>
  <c r="J100" i="4" s="1"/>
  <c r="J139" i="4"/>
  <c r="BF139" i="4"/>
  <c r="BI137" i="4"/>
  <c r="BH137" i="4"/>
  <c r="BG137" i="4"/>
  <c r="BE137" i="4"/>
  <c r="T137" i="4"/>
  <c r="R137" i="4"/>
  <c r="P137" i="4"/>
  <c r="BK137" i="4"/>
  <c r="J137" i="4"/>
  <c r="BF137" i="4" s="1"/>
  <c r="BI136" i="4"/>
  <c r="BH136" i="4"/>
  <c r="BG136" i="4"/>
  <c r="BE136" i="4"/>
  <c r="T136" i="4"/>
  <c r="R136" i="4"/>
  <c r="P136" i="4"/>
  <c r="BK136" i="4"/>
  <c r="J136" i="4"/>
  <c r="BF136" i="4" s="1"/>
  <c r="BI135" i="4"/>
  <c r="BH135" i="4"/>
  <c r="BG135" i="4"/>
  <c r="BE135" i="4"/>
  <c r="T135" i="4"/>
  <c r="R135" i="4"/>
  <c r="P135" i="4"/>
  <c r="BK135" i="4"/>
  <c r="J135" i="4"/>
  <c r="BF135" i="4" s="1"/>
  <c r="BI134" i="4"/>
  <c r="BH134" i="4"/>
  <c r="BG134" i="4"/>
  <c r="BE134" i="4"/>
  <c r="T134" i="4"/>
  <c r="R134" i="4"/>
  <c r="R133" i="4" s="1"/>
  <c r="P134" i="4"/>
  <c r="BK134" i="4"/>
  <c r="BK133" i="4" s="1"/>
  <c r="J133" i="4" s="1"/>
  <c r="J99" i="4" s="1"/>
  <c r="J134" i="4"/>
  <c r="BF134" i="4"/>
  <c r="BI132" i="4"/>
  <c r="BH132" i="4"/>
  <c r="BG132" i="4"/>
  <c r="BE132" i="4"/>
  <c r="T132" i="4"/>
  <c r="R132" i="4"/>
  <c r="P132" i="4"/>
  <c r="BK132" i="4"/>
  <c r="J132" i="4"/>
  <c r="BF132" i="4" s="1"/>
  <c r="BI131" i="4"/>
  <c r="BH131" i="4"/>
  <c r="BG131" i="4"/>
  <c r="BE131" i="4"/>
  <c r="T131" i="4"/>
  <c r="R131" i="4"/>
  <c r="P131" i="4"/>
  <c r="BK131" i="4"/>
  <c r="J131" i="4"/>
  <c r="BF131" i="4" s="1"/>
  <c r="BI130" i="4"/>
  <c r="BH130" i="4"/>
  <c r="BG130" i="4"/>
  <c r="BE130" i="4"/>
  <c r="T130" i="4"/>
  <c r="R130" i="4"/>
  <c r="P130" i="4"/>
  <c r="BK130" i="4"/>
  <c r="J130" i="4"/>
  <c r="BF130" i="4" s="1"/>
  <c r="BI129" i="4"/>
  <c r="BH129" i="4"/>
  <c r="BG129" i="4"/>
  <c r="BE129" i="4"/>
  <c r="T129" i="4"/>
  <c r="R129" i="4"/>
  <c r="P129" i="4"/>
  <c r="BK129" i="4"/>
  <c r="J129" i="4"/>
  <c r="BF129" i="4" s="1"/>
  <c r="BI128" i="4"/>
  <c r="BH128" i="4"/>
  <c r="BG128" i="4"/>
  <c r="BE128" i="4"/>
  <c r="T128" i="4"/>
  <c r="R128" i="4"/>
  <c r="P128" i="4"/>
  <c r="BK128" i="4"/>
  <c r="J128" i="4"/>
  <c r="BF128" i="4" s="1"/>
  <c r="BI127" i="4"/>
  <c r="BH127" i="4"/>
  <c r="BG127" i="4"/>
  <c r="BE127" i="4"/>
  <c r="T127" i="4"/>
  <c r="R127" i="4"/>
  <c r="P127" i="4"/>
  <c r="BK127" i="4"/>
  <c r="J127" i="4"/>
  <c r="BF127" i="4" s="1"/>
  <c r="BI126" i="4"/>
  <c r="BH126" i="4"/>
  <c r="F36" i="4"/>
  <c r="BC97" i="1" s="1"/>
  <c r="BG126" i="4"/>
  <c r="F35" i="4" s="1"/>
  <c r="BB97" i="1" s="1"/>
  <c r="BE126" i="4"/>
  <c r="J33" i="4"/>
  <c r="AV97" i="1" s="1"/>
  <c r="F33" i="4"/>
  <c r="AZ97" i="1" s="1"/>
  <c r="T126" i="4"/>
  <c r="R126" i="4"/>
  <c r="R125" i="4" s="1"/>
  <c r="R124" i="4" s="1"/>
  <c r="R123" i="4" s="1"/>
  <c r="P126" i="4"/>
  <c r="BK126" i="4"/>
  <c r="BK125" i="4"/>
  <c r="J125" i="4" s="1"/>
  <c r="J98" i="4" s="1"/>
  <c r="J126" i="4"/>
  <c r="BF126" i="4"/>
  <c r="J119" i="4"/>
  <c r="F119" i="4"/>
  <c r="F117" i="4"/>
  <c r="E115" i="4"/>
  <c r="J91" i="4"/>
  <c r="F91" i="4"/>
  <c r="F89" i="4"/>
  <c r="E87" i="4"/>
  <c r="J24" i="4"/>
  <c r="E24" i="4"/>
  <c r="J92" i="4" s="1"/>
  <c r="J120" i="4"/>
  <c r="J23" i="4"/>
  <c r="J18" i="4"/>
  <c r="E18" i="4"/>
  <c r="F120" i="4" s="1"/>
  <c r="F92" i="4"/>
  <c r="J17" i="4"/>
  <c r="J12" i="4"/>
  <c r="J117" i="4" s="1"/>
  <c r="J89" i="4"/>
  <c r="E7" i="4"/>
  <c r="E85" i="4" s="1"/>
  <c r="E113" i="4"/>
  <c r="J37" i="3"/>
  <c r="J36" i="3"/>
  <c r="AY96" i="1"/>
  <c r="J35" i="3"/>
  <c r="AX96" i="1"/>
  <c r="BI147" i="3"/>
  <c r="BH147" i="3"/>
  <c r="BG147" i="3"/>
  <c r="BE147" i="3"/>
  <c r="T147" i="3"/>
  <c r="T146" i="3"/>
  <c r="R147" i="3"/>
  <c r="R146" i="3"/>
  <c r="P147" i="3"/>
  <c r="P146" i="3"/>
  <c r="BK147" i="3"/>
  <c r="BK146" i="3"/>
  <c r="J146" i="3" s="1"/>
  <c r="J147" i="3"/>
  <c r="BF147" i="3" s="1"/>
  <c r="J103" i="3"/>
  <c r="BI145" i="3"/>
  <c r="BH145" i="3"/>
  <c r="BG145" i="3"/>
  <c r="BE145" i="3"/>
  <c r="T145" i="3"/>
  <c r="R145" i="3"/>
  <c r="P145" i="3"/>
  <c r="BK145" i="3"/>
  <c r="BK143" i="3" s="1"/>
  <c r="J143" i="3" s="1"/>
  <c r="J102" i="3" s="1"/>
  <c r="J145" i="3"/>
  <c r="BF145" i="3"/>
  <c r="BI144" i="3"/>
  <c r="BH144" i="3"/>
  <c r="BG144" i="3"/>
  <c r="BE144" i="3"/>
  <c r="T144" i="3"/>
  <c r="T143" i="3"/>
  <c r="R144" i="3"/>
  <c r="R143" i="3"/>
  <c r="P144" i="3"/>
  <c r="P143" i="3"/>
  <c r="BK144" i="3"/>
  <c r="J144" i="3"/>
  <c r="BF144" i="3" s="1"/>
  <c r="BI142" i="3"/>
  <c r="BH142" i="3"/>
  <c r="BG142" i="3"/>
  <c r="BE142" i="3"/>
  <c r="T142" i="3"/>
  <c r="R142" i="3"/>
  <c r="P142" i="3"/>
  <c r="BK142" i="3"/>
  <c r="J142" i="3"/>
  <c r="BF142" i="3"/>
  <c r="BI141" i="3"/>
  <c r="BH141" i="3"/>
  <c r="BG141" i="3"/>
  <c r="BE141" i="3"/>
  <c r="T141" i="3"/>
  <c r="T140" i="3"/>
  <c r="R141" i="3"/>
  <c r="R140" i="3"/>
  <c r="P141" i="3"/>
  <c r="P140" i="3"/>
  <c r="BK141" i="3"/>
  <c r="BK140" i="3"/>
  <c r="J140" i="3" s="1"/>
  <c r="J101" i="3" s="1"/>
  <c r="J141" i="3"/>
  <c r="BF141" i="3" s="1"/>
  <c r="BI139" i="3"/>
  <c r="BH139" i="3"/>
  <c r="BG139" i="3"/>
  <c r="BE139" i="3"/>
  <c r="T139" i="3"/>
  <c r="T138" i="3"/>
  <c r="R139" i="3"/>
  <c r="R138" i="3"/>
  <c r="P139" i="3"/>
  <c r="P138" i="3"/>
  <c r="BK139" i="3"/>
  <c r="BK138" i="3"/>
  <c r="J138" i="3" s="1"/>
  <c r="J139" i="3"/>
  <c r="BF139" i="3" s="1"/>
  <c r="J100" i="3"/>
  <c r="BI137" i="3"/>
  <c r="BH137" i="3"/>
  <c r="BG137" i="3"/>
  <c r="BE137" i="3"/>
  <c r="T137" i="3"/>
  <c r="R137" i="3"/>
  <c r="P137" i="3"/>
  <c r="BK137" i="3"/>
  <c r="J137" i="3"/>
  <c r="BF137" i="3"/>
  <c r="BI136" i="3"/>
  <c r="BH136" i="3"/>
  <c r="BG136" i="3"/>
  <c r="BE136" i="3"/>
  <c r="T136" i="3"/>
  <c r="R136" i="3"/>
  <c r="R133" i="3" s="1"/>
  <c r="P136" i="3"/>
  <c r="BK136" i="3"/>
  <c r="J136" i="3"/>
  <c r="BF136" i="3"/>
  <c r="BI135" i="3"/>
  <c r="BH135" i="3"/>
  <c r="BG135" i="3"/>
  <c r="BE135" i="3"/>
  <c r="T135" i="3"/>
  <c r="R135" i="3"/>
  <c r="P135" i="3"/>
  <c r="BK135" i="3"/>
  <c r="BK133" i="3" s="1"/>
  <c r="J133" i="3" s="1"/>
  <c r="J99" i="3" s="1"/>
  <c r="J135" i="3"/>
  <c r="BF135" i="3"/>
  <c r="BI134" i="3"/>
  <c r="BH134" i="3"/>
  <c r="BG134" i="3"/>
  <c r="BE134" i="3"/>
  <c r="T134" i="3"/>
  <c r="T133" i="3"/>
  <c r="R134" i="3"/>
  <c r="P134" i="3"/>
  <c r="P133" i="3"/>
  <c r="BK134" i="3"/>
  <c r="J134" i="3"/>
  <c r="BF134" i="3" s="1"/>
  <c r="BI132" i="3"/>
  <c r="BH132" i="3"/>
  <c r="BG132" i="3"/>
  <c r="BE132" i="3"/>
  <c r="T132" i="3"/>
  <c r="R132" i="3"/>
  <c r="P132" i="3"/>
  <c r="BK132" i="3"/>
  <c r="J132" i="3"/>
  <c r="BF132" i="3"/>
  <c r="BI131" i="3"/>
  <c r="BH131" i="3"/>
  <c r="BG131" i="3"/>
  <c r="BE131" i="3"/>
  <c r="T131" i="3"/>
  <c r="R131" i="3"/>
  <c r="P131" i="3"/>
  <c r="BK131" i="3"/>
  <c r="J131" i="3"/>
  <c r="BF131" i="3"/>
  <c r="BI130" i="3"/>
  <c r="BH130" i="3"/>
  <c r="BG130" i="3"/>
  <c r="BE130" i="3"/>
  <c r="T130" i="3"/>
  <c r="R130" i="3"/>
  <c r="P130" i="3"/>
  <c r="BK130" i="3"/>
  <c r="J130" i="3"/>
  <c r="BF130" i="3"/>
  <c r="BI129" i="3"/>
  <c r="BH129" i="3"/>
  <c r="BG129" i="3"/>
  <c r="BE129" i="3"/>
  <c r="T129" i="3"/>
  <c r="R129" i="3"/>
  <c r="P129" i="3"/>
  <c r="BK129" i="3"/>
  <c r="J129" i="3"/>
  <c r="BF129" i="3"/>
  <c r="BI128" i="3"/>
  <c r="BH128" i="3"/>
  <c r="BG128" i="3"/>
  <c r="BE128" i="3"/>
  <c r="T128" i="3"/>
  <c r="R128" i="3"/>
  <c r="R125" i="3" s="1"/>
  <c r="P128" i="3"/>
  <c r="BK128" i="3"/>
  <c r="J128" i="3"/>
  <c r="BF128" i="3"/>
  <c r="F34" i="3" s="1"/>
  <c r="BA96" i="1" s="1"/>
  <c r="BI127" i="3"/>
  <c r="BH127" i="3"/>
  <c r="BG127" i="3"/>
  <c r="BE127" i="3"/>
  <c r="T127" i="3"/>
  <c r="R127" i="3"/>
  <c r="P127" i="3"/>
  <c r="BK127" i="3"/>
  <c r="J127" i="3"/>
  <c r="BF127" i="3"/>
  <c r="BI126" i="3"/>
  <c r="F37" i="3"/>
  <c r="BD96" i="1" s="1"/>
  <c r="BH126" i="3"/>
  <c r="F36" i="3" s="1"/>
  <c r="BC96" i="1" s="1"/>
  <c r="BG126" i="3"/>
  <c r="F35" i="3"/>
  <c r="BB96" i="1" s="1"/>
  <c r="BE126" i="3"/>
  <c r="T126" i="3"/>
  <c r="T125" i="3"/>
  <c r="R126" i="3"/>
  <c r="P126" i="3"/>
  <c r="P125" i="3"/>
  <c r="P124" i="3" s="1"/>
  <c r="P123" i="3" s="1"/>
  <c r="AU96" i="1" s="1"/>
  <c r="BK126" i="3"/>
  <c r="J126" i="3"/>
  <c r="BF126" i="3" s="1"/>
  <c r="J119" i="3"/>
  <c r="F119" i="3"/>
  <c r="F117" i="3"/>
  <c r="E115" i="3"/>
  <c r="J91" i="3"/>
  <c r="F91" i="3"/>
  <c r="F89" i="3"/>
  <c r="E87" i="3"/>
  <c r="J24" i="3"/>
  <c r="E24" i="3"/>
  <c r="J120" i="3" s="1"/>
  <c r="J92" i="3"/>
  <c r="J23" i="3"/>
  <c r="J18" i="3"/>
  <c r="E18" i="3"/>
  <c r="F120" i="3"/>
  <c r="F92" i="3"/>
  <c r="J17" i="3"/>
  <c r="J12" i="3"/>
  <c r="J117" i="3"/>
  <c r="J89" i="3"/>
  <c r="E7" i="3"/>
  <c r="E113" i="3" s="1"/>
  <c r="E85" i="3"/>
  <c r="J37" i="2"/>
  <c r="J36" i="2"/>
  <c r="AY95" i="1" s="1"/>
  <c r="J35" i="2"/>
  <c r="AX95" i="1" s="1"/>
  <c r="BI157" i="2"/>
  <c r="BH157" i="2"/>
  <c r="BG157" i="2"/>
  <c r="BE157" i="2"/>
  <c r="T157" i="2"/>
  <c r="T156" i="2" s="1"/>
  <c r="R157" i="2"/>
  <c r="R156" i="2" s="1"/>
  <c r="P157" i="2"/>
  <c r="P156" i="2" s="1"/>
  <c r="BK157" i="2"/>
  <c r="BK156" i="2" s="1"/>
  <c r="J156" i="2" s="1"/>
  <c r="J103" i="2" s="1"/>
  <c r="J157" i="2"/>
  <c r="BF157" i="2"/>
  <c r="BI155" i="2"/>
  <c r="BH155" i="2"/>
  <c r="BG155" i="2"/>
  <c r="BE155" i="2"/>
  <c r="T155" i="2"/>
  <c r="R155" i="2"/>
  <c r="P155" i="2"/>
  <c r="BK155" i="2"/>
  <c r="J155" i="2"/>
  <c r="BF155" i="2" s="1"/>
  <c r="BI154" i="2"/>
  <c r="BH154" i="2"/>
  <c r="BG154" i="2"/>
  <c r="BE154" i="2"/>
  <c r="T154" i="2"/>
  <c r="R154" i="2"/>
  <c r="P154" i="2"/>
  <c r="BK154" i="2"/>
  <c r="J154" i="2"/>
  <c r="BF154" i="2" s="1"/>
  <c r="BI153" i="2"/>
  <c r="BH153" i="2"/>
  <c r="BG153" i="2"/>
  <c r="BE153" i="2"/>
  <c r="T153" i="2"/>
  <c r="R153" i="2"/>
  <c r="P153" i="2"/>
  <c r="BK153" i="2"/>
  <c r="J153" i="2"/>
  <c r="BF153" i="2" s="1"/>
  <c r="BI152" i="2"/>
  <c r="BH152" i="2"/>
  <c r="BG152" i="2"/>
  <c r="BE152" i="2"/>
  <c r="T152" i="2"/>
  <c r="R152" i="2"/>
  <c r="P152" i="2"/>
  <c r="BK152" i="2"/>
  <c r="J152" i="2"/>
  <c r="BF152" i="2" s="1"/>
  <c r="BI151" i="2"/>
  <c r="BH151" i="2"/>
  <c r="BG151" i="2"/>
  <c r="BE151" i="2"/>
  <c r="T151" i="2"/>
  <c r="R151" i="2"/>
  <c r="P151" i="2"/>
  <c r="BK151" i="2"/>
  <c r="J151" i="2"/>
  <c r="BF151" i="2" s="1"/>
  <c r="BI150" i="2"/>
  <c r="BH150" i="2"/>
  <c r="BG150" i="2"/>
  <c r="BE150" i="2"/>
  <c r="T150" i="2"/>
  <c r="R150" i="2"/>
  <c r="P150" i="2"/>
  <c r="BK150" i="2"/>
  <c r="J150" i="2"/>
  <c r="BF150" i="2" s="1"/>
  <c r="BI149" i="2"/>
  <c r="BH149" i="2"/>
  <c r="BG149" i="2"/>
  <c r="BE149" i="2"/>
  <c r="T149" i="2"/>
  <c r="R149" i="2"/>
  <c r="R148" i="2" s="1"/>
  <c r="P149" i="2"/>
  <c r="P148" i="2" s="1"/>
  <c r="BK149" i="2"/>
  <c r="BK148" i="2" s="1"/>
  <c r="J148" i="2" s="1"/>
  <c r="J102" i="2" s="1"/>
  <c r="J149" i="2"/>
  <c r="BF149" i="2"/>
  <c r="BI147" i="2"/>
  <c r="BH147" i="2"/>
  <c r="BG147" i="2"/>
  <c r="BE147" i="2"/>
  <c r="T147" i="2"/>
  <c r="R147" i="2"/>
  <c r="P147" i="2"/>
  <c r="BK147" i="2"/>
  <c r="J147" i="2"/>
  <c r="BF147" i="2" s="1"/>
  <c r="BI146" i="2"/>
  <c r="BH146" i="2"/>
  <c r="BG146" i="2"/>
  <c r="BE146" i="2"/>
  <c r="T146" i="2"/>
  <c r="R146" i="2"/>
  <c r="P146" i="2"/>
  <c r="BK146" i="2"/>
  <c r="J146" i="2"/>
  <c r="BF146" i="2" s="1"/>
  <c r="BI145" i="2"/>
  <c r="BH145" i="2"/>
  <c r="BG145" i="2"/>
  <c r="BE145" i="2"/>
  <c r="T145" i="2"/>
  <c r="R145" i="2"/>
  <c r="P145" i="2"/>
  <c r="BK145" i="2"/>
  <c r="J145" i="2"/>
  <c r="BF145" i="2" s="1"/>
  <c r="BI144" i="2"/>
  <c r="BH144" i="2"/>
  <c r="BG144" i="2"/>
  <c r="BE144" i="2"/>
  <c r="T144" i="2"/>
  <c r="R144" i="2"/>
  <c r="P144" i="2"/>
  <c r="BK144" i="2"/>
  <c r="J144" i="2"/>
  <c r="BF144" i="2" s="1"/>
  <c r="BI143" i="2"/>
  <c r="BH143" i="2"/>
  <c r="BG143" i="2"/>
  <c r="BE143" i="2"/>
  <c r="T143" i="2"/>
  <c r="R143" i="2"/>
  <c r="R142" i="2" s="1"/>
  <c r="P143" i="2"/>
  <c r="BK143" i="2"/>
  <c r="BK142" i="2" s="1"/>
  <c r="J142" i="2" s="1"/>
  <c r="J101" i="2" s="1"/>
  <c r="J143" i="2"/>
  <c r="BF143" i="2"/>
  <c r="BI141" i="2"/>
  <c r="BH141" i="2"/>
  <c r="BG141" i="2"/>
  <c r="BE141" i="2"/>
  <c r="T141" i="2"/>
  <c r="T140" i="2" s="1"/>
  <c r="R141" i="2"/>
  <c r="R140" i="2" s="1"/>
  <c r="P141" i="2"/>
  <c r="P140" i="2" s="1"/>
  <c r="BK141" i="2"/>
  <c r="BK140" i="2" s="1"/>
  <c r="J140" i="2" s="1"/>
  <c r="J100" i="2" s="1"/>
  <c r="J141" i="2"/>
  <c r="BF141" i="2"/>
  <c r="BI139" i="2"/>
  <c r="BH139" i="2"/>
  <c r="BG139" i="2"/>
  <c r="BE139" i="2"/>
  <c r="T139" i="2"/>
  <c r="R139" i="2"/>
  <c r="P139" i="2"/>
  <c r="BK139" i="2"/>
  <c r="J139" i="2"/>
  <c r="BF139" i="2" s="1"/>
  <c r="BI138" i="2"/>
  <c r="BH138" i="2"/>
  <c r="BG138" i="2"/>
  <c r="BE138" i="2"/>
  <c r="T138" i="2"/>
  <c r="R138" i="2"/>
  <c r="P138" i="2"/>
  <c r="BK138" i="2"/>
  <c r="J138" i="2"/>
  <c r="BF138" i="2" s="1"/>
  <c r="BI137" i="2"/>
  <c r="BH137" i="2"/>
  <c r="BG137" i="2"/>
  <c r="BE137" i="2"/>
  <c r="T137" i="2"/>
  <c r="R137" i="2"/>
  <c r="P137" i="2"/>
  <c r="BK137" i="2"/>
  <c r="J137" i="2"/>
  <c r="BF137" i="2" s="1"/>
  <c r="BI136" i="2"/>
  <c r="BH136" i="2"/>
  <c r="BG136" i="2"/>
  <c r="BE136" i="2"/>
  <c r="T136" i="2"/>
  <c r="R136" i="2"/>
  <c r="P136" i="2"/>
  <c r="BK136" i="2"/>
  <c r="J136" i="2"/>
  <c r="BF136" i="2" s="1"/>
  <c r="BI135" i="2"/>
  <c r="BH135" i="2"/>
  <c r="BG135" i="2"/>
  <c r="BE135" i="2"/>
  <c r="T135" i="2"/>
  <c r="R135" i="2"/>
  <c r="P135" i="2"/>
  <c r="BK135" i="2"/>
  <c r="J135" i="2"/>
  <c r="BF135" i="2" s="1"/>
  <c r="BI134" i="2"/>
  <c r="BH134" i="2"/>
  <c r="BG134" i="2"/>
  <c r="BE134" i="2"/>
  <c r="T134" i="2"/>
  <c r="T133" i="2" s="1"/>
  <c r="R134" i="2"/>
  <c r="R133" i="2" s="1"/>
  <c r="P134" i="2"/>
  <c r="BK134" i="2"/>
  <c r="BK133" i="2" s="1"/>
  <c r="J133" i="2"/>
  <c r="J99" i="2" s="1"/>
  <c r="J134" i="2"/>
  <c r="BF134" i="2"/>
  <c r="BI132" i="2"/>
  <c r="BH132" i="2"/>
  <c r="BG132" i="2"/>
  <c r="BE132" i="2"/>
  <c r="T132" i="2"/>
  <c r="R132" i="2"/>
  <c r="P132" i="2"/>
  <c r="BK132" i="2"/>
  <c r="J132" i="2"/>
  <c r="BF132" i="2" s="1"/>
  <c r="BI131" i="2"/>
  <c r="BH131" i="2"/>
  <c r="BG131" i="2"/>
  <c r="BE131" i="2"/>
  <c r="T131" i="2"/>
  <c r="R131" i="2"/>
  <c r="P131" i="2"/>
  <c r="BK131" i="2"/>
  <c r="J131" i="2"/>
  <c r="BF131" i="2" s="1"/>
  <c r="BI130" i="2"/>
  <c r="BH130" i="2"/>
  <c r="BG130" i="2"/>
  <c r="BE130" i="2"/>
  <c r="T130" i="2"/>
  <c r="R130" i="2"/>
  <c r="P130" i="2"/>
  <c r="BK130" i="2"/>
  <c r="J130" i="2"/>
  <c r="BF130" i="2" s="1"/>
  <c r="BI129" i="2"/>
  <c r="BH129" i="2"/>
  <c r="BG129" i="2"/>
  <c r="BE129" i="2"/>
  <c r="T129" i="2"/>
  <c r="R129" i="2"/>
  <c r="P129" i="2"/>
  <c r="BK129" i="2"/>
  <c r="J129" i="2"/>
  <c r="BF129" i="2" s="1"/>
  <c r="BI128" i="2"/>
  <c r="BH128" i="2"/>
  <c r="BG128" i="2"/>
  <c r="BE128" i="2"/>
  <c r="T128" i="2"/>
  <c r="R128" i="2"/>
  <c r="P128" i="2"/>
  <c r="BK128" i="2"/>
  <c r="J128" i="2"/>
  <c r="BF128" i="2" s="1"/>
  <c r="BI127" i="2"/>
  <c r="BH127" i="2"/>
  <c r="BG127" i="2"/>
  <c r="BE127" i="2"/>
  <c r="T127" i="2"/>
  <c r="R127" i="2"/>
  <c r="P127" i="2"/>
  <c r="BK127" i="2"/>
  <c r="J127" i="2"/>
  <c r="BF127" i="2" s="1"/>
  <c r="BI126" i="2"/>
  <c r="BH126" i="2"/>
  <c r="F36" i="2"/>
  <c r="BC95" i="1" s="1"/>
  <c r="BG126" i="2"/>
  <c r="F35" i="2" s="1"/>
  <c r="BB95" i="1" s="1"/>
  <c r="BE126" i="2"/>
  <c r="J33" i="2"/>
  <c r="AV95" i="1" s="1"/>
  <c r="F33" i="2"/>
  <c r="AZ95" i="1" s="1"/>
  <c r="T126" i="2"/>
  <c r="R126" i="2"/>
  <c r="R125" i="2" s="1"/>
  <c r="R124" i="2"/>
  <c r="R123" i="2" s="1"/>
  <c r="P126" i="2"/>
  <c r="BK126" i="2"/>
  <c r="BK125" i="2"/>
  <c r="J126" i="2"/>
  <c r="BF126" i="2"/>
  <c r="F34" i="2" s="1"/>
  <c r="BA95" i="1" s="1"/>
  <c r="J119" i="2"/>
  <c r="F119" i="2"/>
  <c r="F117" i="2"/>
  <c r="E115" i="2"/>
  <c r="J91" i="2"/>
  <c r="F91" i="2"/>
  <c r="F89" i="2"/>
  <c r="E87" i="2"/>
  <c r="J24" i="2"/>
  <c r="E24" i="2"/>
  <c r="J92" i="2" s="1"/>
  <c r="J120" i="2"/>
  <c r="J23" i="2"/>
  <c r="J18" i="2"/>
  <c r="E18" i="2"/>
  <c r="J17" i="2"/>
  <c r="J12" i="2"/>
  <c r="E7" i="2"/>
  <c r="E85" i="2" s="1"/>
  <c r="E113" i="2"/>
  <c r="AS94" i="1"/>
  <c r="L90" i="1"/>
  <c r="AM90" i="1"/>
  <c r="AM89" i="1"/>
  <c r="L89" i="1"/>
  <c r="AM87" i="1"/>
  <c r="L87" i="1"/>
  <c r="L85" i="1"/>
  <c r="L84" i="1"/>
  <c r="J89" i="6" l="1"/>
  <c r="J117" i="8"/>
  <c r="P124" i="7"/>
  <c r="P123" i="7" s="1"/>
  <c r="AU100" i="1" s="1"/>
  <c r="F120" i="2"/>
  <c r="F92" i="2"/>
  <c r="J125" i="2"/>
  <c r="J98" i="2" s="1"/>
  <c r="BK124" i="2"/>
  <c r="J34" i="4"/>
  <c r="AW97" i="1" s="1"/>
  <c r="F34" i="4"/>
  <c r="BA97" i="1" s="1"/>
  <c r="BA94" i="1" s="1"/>
  <c r="E113" i="7"/>
  <c r="E85" i="7"/>
  <c r="J125" i="9"/>
  <c r="J98" i="9" s="1"/>
  <c r="J33" i="3"/>
  <c r="AV96" i="1" s="1"/>
  <c r="AT96" i="1" s="1"/>
  <c r="F33" i="3"/>
  <c r="AZ96" i="1" s="1"/>
  <c r="AZ94" i="1" s="1"/>
  <c r="J125" i="7"/>
  <c r="J98" i="7" s="1"/>
  <c r="BK124" i="7"/>
  <c r="T142" i="2"/>
  <c r="T124" i="3"/>
  <c r="T123" i="3" s="1"/>
  <c r="R124" i="3"/>
  <c r="R123" i="3" s="1"/>
  <c r="T125" i="4"/>
  <c r="T124" i="4" s="1"/>
  <c r="T123" i="4" s="1"/>
  <c r="F37" i="4"/>
  <c r="BD97" i="1" s="1"/>
  <c r="T133" i="4"/>
  <c r="E112" i="5"/>
  <c r="E85" i="5"/>
  <c r="F36" i="5"/>
  <c r="BC98" i="1" s="1"/>
  <c r="BC94" i="1" s="1"/>
  <c r="F34" i="7"/>
  <c r="BA100" i="1" s="1"/>
  <c r="J34" i="7"/>
  <c r="AW100" i="1" s="1"/>
  <c r="E113" i="10"/>
  <c r="E85" i="10"/>
  <c r="J34" i="11"/>
  <c r="AW104" i="1" s="1"/>
  <c r="R124" i="11"/>
  <c r="R123" i="11" s="1"/>
  <c r="J117" i="2"/>
  <c r="J89" i="2"/>
  <c r="P133" i="2"/>
  <c r="BK125" i="3"/>
  <c r="BK124" i="5"/>
  <c r="F33" i="5"/>
  <c r="AZ98" i="1" s="1"/>
  <c r="BK124" i="6"/>
  <c r="P125" i="6"/>
  <c r="P124" i="6" s="1"/>
  <c r="P123" i="6" s="1"/>
  <c r="AU99" i="1" s="1"/>
  <c r="P133" i="6"/>
  <c r="J120" i="7"/>
  <c r="J92" i="7"/>
  <c r="J34" i="8"/>
  <c r="AW101" i="1" s="1"/>
  <c r="F34" i="8"/>
  <c r="BA101" i="1" s="1"/>
  <c r="P125" i="2"/>
  <c r="P124" i="2" s="1"/>
  <c r="P123" i="2" s="1"/>
  <c r="AU95" i="1" s="1"/>
  <c r="T125" i="2"/>
  <c r="F37" i="2"/>
  <c r="BD95" i="1" s="1"/>
  <c r="P142" i="2"/>
  <c r="T148" i="2"/>
  <c r="J34" i="3"/>
  <c r="AW96" i="1" s="1"/>
  <c r="BK124" i="4"/>
  <c r="P125" i="4"/>
  <c r="AT97" i="1"/>
  <c r="P133" i="4"/>
  <c r="J119" i="5"/>
  <c r="J92" i="5"/>
  <c r="F34" i="5"/>
  <c r="BA98" i="1" s="1"/>
  <c r="P123" i="5"/>
  <c r="P122" i="5" s="1"/>
  <c r="AU98" i="1" s="1"/>
  <c r="J34" i="6"/>
  <c r="AW99" i="1" s="1"/>
  <c r="AT99" i="1" s="1"/>
  <c r="F34" i="6"/>
  <c r="BA99" i="1" s="1"/>
  <c r="R124" i="6"/>
  <c r="R123" i="6" s="1"/>
  <c r="P140" i="6"/>
  <c r="AT100" i="1"/>
  <c r="J34" i="2"/>
  <c r="AW95" i="1" s="1"/>
  <c r="AT95" i="1" s="1"/>
  <c r="J33" i="5"/>
  <c r="AV98" i="1" s="1"/>
  <c r="AT98" i="1" s="1"/>
  <c r="P124" i="8"/>
  <c r="P123" i="8" s="1"/>
  <c r="AU101" i="1" s="1"/>
  <c r="J33" i="8"/>
  <c r="AV101" i="1" s="1"/>
  <c r="AT101" i="1" s="1"/>
  <c r="F33" i="8"/>
  <c r="AZ101" i="1" s="1"/>
  <c r="F36" i="8"/>
  <c r="BC101" i="1" s="1"/>
  <c r="J117" i="9"/>
  <c r="J89" i="9"/>
  <c r="F37" i="9"/>
  <c r="BD102" i="1" s="1"/>
  <c r="J33" i="9"/>
  <c r="AV102" i="1" s="1"/>
  <c r="J34" i="10"/>
  <c r="AW103" i="1" s="1"/>
  <c r="J33" i="10"/>
  <c r="AV103" i="1" s="1"/>
  <c r="AT103" i="1" s="1"/>
  <c r="J125" i="11"/>
  <c r="J98" i="11" s="1"/>
  <c r="T125" i="7"/>
  <c r="T135" i="7"/>
  <c r="T124" i="8"/>
  <c r="T123" i="8" s="1"/>
  <c r="R124" i="8"/>
  <c r="R123" i="8" s="1"/>
  <c r="R124" i="10"/>
  <c r="R123" i="10" s="1"/>
  <c r="F36" i="11"/>
  <c r="BC104" i="1" s="1"/>
  <c r="T125" i="11"/>
  <c r="T124" i="11" s="1"/>
  <c r="T123" i="11" s="1"/>
  <c r="P125" i="11"/>
  <c r="F35" i="11"/>
  <c r="BB104" i="1" s="1"/>
  <c r="F33" i="11"/>
  <c r="AZ104" i="1" s="1"/>
  <c r="F35" i="7"/>
  <c r="BB100" i="1" s="1"/>
  <c r="BB94" i="1" s="1"/>
  <c r="F37" i="7"/>
  <c r="BD100" i="1" s="1"/>
  <c r="T144" i="7"/>
  <c r="P149" i="7"/>
  <c r="BK125" i="8"/>
  <c r="F120" i="9"/>
  <c r="F92" i="9"/>
  <c r="F34" i="9"/>
  <c r="BA102" i="1" s="1"/>
  <c r="F33" i="9"/>
  <c r="AZ102" i="1" s="1"/>
  <c r="BK124" i="10"/>
  <c r="T124" i="10"/>
  <c r="T123" i="10" s="1"/>
  <c r="R134" i="11"/>
  <c r="J34" i="9"/>
  <c r="AW102" i="1" s="1"/>
  <c r="F35" i="9"/>
  <c r="BB102" i="1" s="1"/>
  <c r="R135" i="9"/>
  <c r="R124" i="9" s="1"/>
  <c r="R123" i="9" s="1"/>
  <c r="E113" i="11"/>
  <c r="F120" i="11"/>
  <c r="F92" i="11"/>
  <c r="J33" i="11"/>
  <c r="AV104" i="1" s="1"/>
  <c r="AT104" i="1" s="1"/>
  <c r="BK134" i="11"/>
  <c r="J134" i="11" s="1"/>
  <c r="J99" i="11" s="1"/>
  <c r="BK135" i="9"/>
  <c r="J135" i="9" s="1"/>
  <c r="J99" i="9" s="1"/>
  <c r="T144" i="9"/>
  <c r="T124" i="9" s="1"/>
  <c r="T123" i="9" s="1"/>
  <c r="T150" i="9"/>
  <c r="J120" i="10"/>
  <c r="J92" i="10"/>
  <c r="F36" i="10"/>
  <c r="BC103" i="1" s="1"/>
  <c r="T149" i="11"/>
  <c r="P144" i="9"/>
  <c r="P150" i="9"/>
  <c r="P124" i="9" s="1"/>
  <c r="P123" i="9" s="1"/>
  <c r="AU102" i="1" s="1"/>
  <c r="F34" i="10"/>
  <c r="BA103" i="1" s="1"/>
  <c r="F33" i="10"/>
  <c r="AZ103" i="1" s="1"/>
  <c r="J117" i="11"/>
  <c r="J89" i="11"/>
  <c r="F34" i="11"/>
  <c r="BA104" i="1" s="1"/>
  <c r="F37" i="11"/>
  <c r="BD104" i="1" s="1"/>
  <c r="T143" i="11"/>
  <c r="P149" i="11"/>
  <c r="W29" i="1" l="1"/>
  <c r="AV94" i="1"/>
  <c r="W32" i="1"/>
  <c r="AY94" i="1"/>
  <c r="W30" i="1"/>
  <c r="AW94" i="1"/>
  <c r="AK30" i="1" s="1"/>
  <c r="AX94" i="1"/>
  <c r="W31" i="1"/>
  <c r="BK124" i="8"/>
  <c r="J125" i="8"/>
  <c r="J98" i="8" s="1"/>
  <c r="BK124" i="3"/>
  <c r="J125" i="3"/>
  <c r="J98" i="3" s="1"/>
  <c r="P124" i="4"/>
  <c r="P123" i="4" s="1"/>
  <c r="AU97" i="1" s="1"/>
  <c r="J124" i="6"/>
  <c r="J97" i="6" s="1"/>
  <c r="BK123" i="6"/>
  <c r="J123" i="6" s="1"/>
  <c r="J124" i="7"/>
  <c r="J97" i="7" s="1"/>
  <c r="BK123" i="7"/>
  <c r="J123" i="7" s="1"/>
  <c r="J124" i="2"/>
  <c r="J97" i="2" s="1"/>
  <c r="BK123" i="2"/>
  <c r="J123" i="2" s="1"/>
  <c r="T124" i="7"/>
  <c r="T123" i="7" s="1"/>
  <c r="J124" i="4"/>
  <c r="J97" i="4" s="1"/>
  <c r="BK123" i="4"/>
  <c r="J123" i="4" s="1"/>
  <c r="BD94" i="1"/>
  <c r="W33" i="1" s="1"/>
  <c r="BK124" i="9"/>
  <c r="BK123" i="10"/>
  <c r="J123" i="10" s="1"/>
  <c r="J124" i="10"/>
  <c r="J97" i="10" s="1"/>
  <c r="P124" i="11"/>
  <c r="P123" i="11" s="1"/>
  <c r="AU104" i="1" s="1"/>
  <c r="AU94" i="1" s="1"/>
  <c r="BK124" i="11"/>
  <c r="AT102" i="1"/>
  <c r="T124" i="2"/>
  <c r="T123" i="2" s="1"/>
  <c r="J124" i="5"/>
  <c r="J98" i="5" s="1"/>
  <c r="BK123" i="5"/>
  <c r="J124" i="9" l="1"/>
  <c r="J97" i="9" s="1"/>
  <c r="BK123" i="9"/>
  <c r="J123" i="9" s="1"/>
  <c r="J96" i="2"/>
  <c r="J30" i="2"/>
  <c r="J30" i="6"/>
  <c r="J96" i="6"/>
  <c r="J124" i="3"/>
  <c r="J97" i="3" s="1"/>
  <c r="BK123" i="3"/>
  <c r="J123" i="3" s="1"/>
  <c r="J96" i="10"/>
  <c r="J30" i="10"/>
  <c r="J30" i="4"/>
  <c r="J96" i="4"/>
  <c r="AK29" i="1"/>
  <c r="AT94" i="1"/>
  <c r="BK122" i="5"/>
  <c r="J122" i="5" s="1"/>
  <c r="J123" i="5"/>
  <c r="J97" i="5" s="1"/>
  <c r="J124" i="11"/>
  <c r="J97" i="11" s="1"/>
  <c r="BK123" i="11"/>
  <c r="J123" i="11" s="1"/>
  <c r="J30" i="7"/>
  <c r="J96" i="7"/>
  <c r="J124" i="8"/>
  <c r="J97" i="8" s="1"/>
  <c r="BK123" i="8"/>
  <c r="J123" i="8" s="1"/>
  <c r="J96" i="3" l="1"/>
  <c r="J30" i="3"/>
  <c r="AG100" i="1"/>
  <c r="AN100" i="1" s="1"/>
  <c r="J39" i="7"/>
  <c r="J96" i="5"/>
  <c r="J30" i="5"/>
  <c r="AG97" i="1"/>
  <c r="AN97" i="1" s="1"/>
  <c r="J39" i="4"/>
  <c r="J96" i="8"/>
  <c r="J30" i="8"/>
  <c r="J96" i="11"/>
  <c r="J30" i="11"/>
  <c r="AG103" i="1"/>
  <c r="AN103" i="1" s="1"/>
  <c r="J39" i="10"/>
  <c r="J96" i="9"/>
  <c r="J30" i="9"/>
  <c r="J39" i="2"/>
  <c r="AG95" i="1"/>
  <c r="AG99" i="1"/>
  <c r="AN99" i="1" s="1"/>
  <c r="J39" i="6"/>
  <c r="J39" i="11" l="1"/>
  <c r="AG104" i="1"/>
  <c r="AN104" i="1" s="1"/>
  <c r="J39" i="9"/>
  <c r="AG102" i="1"/>
  <c r="AN102" i="1" s="1"/>
  <c r="AN95" i="1"/>
  <c r="AG101" i="1"/>
  <c r="AN101" i="1" s="1"/>
  <c r="J39" i="8"/>
  <c r="AG98" i="1"/>
  <c r="AN98" i="1" s="1"/>
  <c r="J39" i="5"/>
  <c r="AG96" i="1"/>
  <c r="AN96" i="1" s="1"/>
  <c r="J39" i="3"/>
  <c r="AG94" i="1" l="1"/>
  <c r="AK26" i="1" l="1"/>
  <c r="AK35" i="1" s="1"/>
  <c r="AN94" i="1"/>
</calcChain>
</file>

<file path=xl/sharedStrings.xml><?xml version="1.0" encoding="utf-8"?>
<sst xmlns="http://schemas.openxmlformats.org/spreadsheetml/2006/main" count="5271" uniqueCount="348">
  <si>
    <t>Export Komplet</t>
  </si>
  <si>
    <t/>
  </si>
  <si>
    <t>2.0</t>
  </si>
  <si>
    <t>False</t>
  </si>
  <si>
    <t>{8253232b-5701-4f2e-9ad3-19d004b95136}</t>
  </si>
  <si>
    <t>&gt;&gt;  skryté stĺpce  &lt;&lt;</t>
  </si>
  <si>
    <t>0,01</t>
  </si>
  <si>
    <t>20</t>
  </si>
  <si>
    <t>v ---  nižšie sa nachádzajú doplnkové a pomocné údaje k zostavám  --- v</t>
  </si>
  <si>
    <t>Návod na vyplnenie</t>
  </si>
  <si>
    <t>0,001</t>
  </si>
  <si>
    <t>Kód:</t>
  </si>
  <si>
    <t>191016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</si>
  <si>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</si>
  <si>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</si>
  <si>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Doplnková infraštruktúra v meste Stará Ľubovňa</t>
  </si>
  <si>
    <t>JKSO:</t>
  </si>
  <si>
    <t>KS:</t>
  </si>
  <si>
    <t>Miesto:</t>
  </si>
  <si>
    <t>Stará Ľubovňa</t>
  </si>
  <si>
    <t>Dátum:</t>
  </si>
  <si>
    <t>Objednávateľ:</t>
  </si>
  <si>
    <t>IČO:</t>
  </si>
  <si>
    <t>Mesto Stará Ľubovňa</t>
  </si>
  <si>
    <t>IČ DPH:</t>
  </si>
  <si>
    <t>Zhotoviteľ:</t>
  </si>
  <si>
    <t>Vyplň údaj</t>
  </si>
  <si>
    <t>Projektant:</t>
  </si>
  <si>
    <t>Ing. arch. Patrik Kasperkevič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</si>
  <si>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</si>
  <si>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</si>
  <si>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</si>
  <si>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</si>
  <si>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</si>
  <si>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</si>
  <si>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</si>
  <si>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</si>
  <si>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</si>
  <si>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</si>
  <si>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</si>
  <si>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</si>
  <si>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</si>
  <si>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</si>
  <si>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</si>
  <si>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</si>
  <si>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</si>
  <si>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</si>
  <si>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</si>
  <si>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</si>
  <si>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</si>
  <si>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</si>
  <si>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</si>
  <si>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</si>
  <si>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</si>
  <si>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</si>
  <si>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</si>
  <si>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</si>
  <si>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</si>
  <si>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</si>
  <si>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</si>
  <si>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</si>
  <si>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</si>
  <si>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</si>
  <si>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</si>
  <si>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</si>
  <si>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</si>
  <si>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</si>
  <si>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</si>
  <si>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</si>
  <si>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</si>
  <si>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</si>
  <si>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</si>
  <si>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</si>
  <si>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</si>
  <si>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</si>
  <si>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</si>
  <si>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</si>
  <si>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</si>
  <si>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</si>
  <si>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Prístrešok na bicykle 8,3x2,8m (Gymnázium)</t>
  </si>
  <si>
    <t>STA</t>
  </si>
  <si>
    <t>1</t>
  </si>
  <si>
    <t>{768e79da-19e6-4c83-b9e4-bb773ba6d94d}</t>
  </si>
  <si>
    <t>02</t>
  </si>
  <si>
    <t>SO 03 Stojan na bicykle 1,0x0,65m (MsÚ)</t>
  </si>
  <si>
    <t>{8afc5e2f-92ac-47cf-b73d-971c2721099b}</t>
  </si>
  <si>
    <t>03</t>
  </si>
  <si>
    <t>SO 03 Stojan na bicykle 1,0x0,65m (Námestie Sv. Mikuláša)</t>
  </si>
  <si>
    <t>{48ef9486-ca08-4e54-befd-a1b13434bccf}</t>
  </si>
  <si>
    <t>04</t>
  </si>
  <si>
    <t>SO 03 Stojan na bicykle 1,0x0,65m (Nemocnica)</t>
  </si>
  <si>
    <t>{08da4102-9507-4d4e-8c4d-d44d295e0f07}</t>
  </si>
  <si>
    <t>05</t>
  </si>
  <si>
    <t>SO 03 Stojan na bicykle 1,0x0,65m (Okresný úrad)</t>
  </si>
  <si>
    <t>{9e4b9758-90ae-447a-af36-ad0f7233b57e}</t>
  </si>
  <si>
    <t>06</t>
  </si>
  <si>
    <t>SO 01 Prístrešok na bicykle 8,3x2,8m + SO 02 Prístrešok na bicykle 4,2x2,8m (SŠ Jarmočná + OA)</t>
  </si>
  <si>
    <t>{52c9df3b-c462-4ec3-944f-4474f6eb2caf}</t>
  </si>
  <si>
    <t>07</t>
  </si>
  <si>
    <t>SO 02 Prístrešok na bicykle 4,2x2,8m (ZŠ a MŠ Cyrila a Metoda)</t>
  </si>
  <si>
    <t>{3e038063-b72f-4b35-a783-da22ef21a4e5}</t>
  </si>
  <si>
    <t>08</t>
  </si>
  <si>
    <t>SO 01 Prístrešok na bicykle 8,3x2,8m (ZŠ Za vodou)</t>
  </si>
  <si>
    <t>{542a6264-9410-43b1-b560-f2e29b93a0f9}</t>
  </si>
  <si>
    <t>09</t>
  </si>
  <si>
    <t>SO 01 Prístrešok na bicykle 8,3x2,8m (ZŠ Levošská)</t>
  </si>
  <si>
    <t>{b9b5049e-4416-4e9d-9d47-2497ce1fcb04}</t>
  </si>
  <si>
    <t>10</t>
  </si>
  <si>
    <t>SO 01 Prístrešok na bicykle 8,3x2,8m + SO 02 Prístrešok na bicykle 4,2x2,8m (ZŠ Komenského)</t>
  </si>
  <si>
    <t>{30a3852f-b341-4f8c-adbb-b07106294e07}</t>
  </si>
  <si>
    <t>KRYCÍ LIST ROZPOČTU</t>
  </si>
  <si>
    <t>Objekt:</t>
  </si>
  <si>
    <t>01 - SO 01 Prístrešok na bicykle 8,3x2,8m (Gymnázium)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</si>
  <si>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</si>
  <si>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</si>
  <si>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</si>
  <si>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</si>
  <si>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</si>
  <si>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</si>
  <si>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</si>
  <si>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</si>
  <si>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</si>
  <si>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</si>
  <si>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</si>
  <si>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</si>
  <si>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</si>
  <si>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</si>
  <si>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</si>
  <si>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</si>
  <si>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</si>
  <si>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</si>
  <si>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</si>
  <si>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</si>
  <si>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</si>
  <si>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</si>
  <si>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</si>
  <si>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</si>
  <si>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</si>
  <si>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</si>
  <si>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</si>
  <si>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</si>
  <si>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</si>
  <si>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122202201</t>
  </si>
  <si>
    <t>Odkopávka a prekopávka nezapažená pre cesty, v hornine 3 do 100 m3</t>
  </si>
  <si>
    <t>m3</t>
  </si>
  <si>
    <t>4</t>
  </si>
  <si>
    <t>2</t>
  </si>
  <si>
    <t>-339610925</t>
  </si>
  <si>
    <t>122202209</t>
  </si>
  <si>
    <t>Odkopávky a prekopávky nezapažené pre cesty. Príplatok za lepivosť horniny 3</t>
  </si>
  <si>
    <t>807400064</t>
  </si>
  <si>
    <t>3</t>
  </si>
  <si>
    <t>162401102</t>
  </si>
  <si>
    <t>Vodorovné premiestnenie výkopku  po spevnenej ceste z  horniny tr.1-4, do 100 m3 na vzdialenosť do 2000 m</t>
  </si>
  <si>
    <t>398035098</t>
  </si>
  <si>
    <t>167101101</t>
  </si>
  <si>
    <t>Nakladanie neuľahnutého výkopku z hornín tr.1-4 do 100 m3</t>
  </si>
  <si>
    <t>-957250811</t>
  </si>
  <si>
    <t>5</t>
  </si>
  <si>
    <t>171201201</t>
  </si>
  <si>
    <t>Uloženie sypaniny na skládky do 100 m3</t>
  </si>
  <si>
    <t>-1846684031</t>
  </si>
  <si>
    <t>6</t>
  </si>
  <si>
    <t>175101202</t>
  </si>
  <si>
    <t>Obsyp objektov sypaninou z vhodných hornín 1 až 4 s prehodením sypaniny</t>
  </si>
  <si>
    <t>1880378018</t>
  </si>
  <si>
    <t>7</t>
  </si>
  <si>
    <t>181102302</t>
  </si>
  <si>
    <t>Úprava pláne na stavbách diaľnic v zárezoch mimo skalných so zhutnením</t>
  </si>
  <si>
    <t>m2</t>
  </si>
  <si>
    <t>1331917431</t>
  </si>
  <si>
    <t>Zakladanie</t>
  </si>
  <si>
    <t>8</t>
  </si>
  <si>
    <t>215901101</t>
  </si>
  <si>
    <t>Zhutnenie podložia z rastlej horniny 1 až 4 pod násypy, z hornina súdržných do 92 % PS a nesúdržných</t>
  </si>
  <si>
    <t>-1410384672</t>
  </si>
  <si>
    <t>9</t>
  </si>
  <si>
    <t>271573001</t>
  </si>
  <si>
    <t>Násyp pod základové  konštrukcie so zhutnením zo štrkopiesku</t>
  </si>
  <si>
    <t>-1010718178</t>
  </si>
  <si>
    <t>273321411</t>
  </si>
  <si>
    <t>Betón základových dosiek, železový (bez výstuže), tr. C 25/30</t>
  </si>
  <si>
    <t>-2133035786</t>
  </si>
  <si>
    <t>11</t>
  </si>
  <si>
    <t>273351215</t>
  </si>
  <si>
    <t>Debnenie stien základových dosiek, zhotovenie-dielce</t>
  </si>
  <si>
    <t>353377224</t>
  </si>
  <si>
    <t>12</t>
  </si>
  <si>
    <t>273351216</t>
  </si>
  <si>
    <t>Debnenie stien základových dosiek, odstránenie-dielce</t>
  </si>
  <si>
    <t>135710371</t>
  </si>
  <si>
    <t>13</t>
  </si>
  <si>
    <t>273362441</t>
  </si>
  <si>
    <t>Výstuž základových dosiek zo zvár. sietí KARI, priemer drôtu 8/8 mm, veľkosť oka 100x100 mm</t>
  </si>
  <si>
    <t>-1210360140</t>
  </si>
  <si>
    <t>Vodorovné konštrukcie</t>
  </si>
  <si>
    <t>14</t>
  </si>
  <si>
    <t>451577877</t>
  </si>
  <si>
    <t>Podklad pod dlažbu v ploche vodorovnej alebo v sklone do 1:5 hr. od 30 do 100 mm zo štrkopiesku</t>
  </si>
  <si>
    <t>-135461347</t>
  </si>
  <si>
    <t>Komunikácie</t>
  </si>
  <si>
    <t>15</t>
  </si>
  <si>
    <t>564231111</t>
  </si>
  <si>
    <t>Podklad alebo podsyp zo štrkopiesku s rozprestretím, vlhčením a zhutnením, po zhutnení hr. 100 mm, pod obrubníky</t>
  </si>
  <si>
    <t>187118475</t>
  </si>
  <si>
    <t>16</t>
  </si>
  <si>
    <t>564251111</t>
  </si>
  <si>
    <t>Podklad alebo podsyp zo štrkopiesku s rozprestretím, vlhčením a zhutnením, po zhutnení hr. 150 mm</t>
  </si>
  <si>
    <t>1144327133</t>
  </si>
  <si>
    <t>17</t>
  </si>
  <si>
    <t>596911141</t>
  </si>
  <si>
    <t>Kladenie betónovej zámkovej dlažby komunikácií pre peších hr. 60 mm pre peších do 50 m2 so zriadením lôžka z kameniva hr. 30 mm</t>
  </si>
  <si>
    <t>2145946188</t>
  </si>
  <si>
    <t>18</t>
  </si>
  <si>
    <t>M</t>
  </si>
  <si>
    <t>592460010100</t>
  </si>
  <si>
    <t>Dlažba betónová hr.60 mm, sivá</t>
  </si>
  <si>
    <t>1496254054</t>
  </si>
  <si>
    <t>19</t>
  </si>
  <si>
    <t>596911391</t>
  </si>
  <si>
    <t>Dopiľovanie betónovej zámkovej dlažby hr. do 60 mm</t>
  </si>
  <si>
    <t>-1031130387</t>
  </si>
  <si>
    <t>Ostatné konštrukcie a práce-búranie</t>
  </si>
  <si>
    <t>916561112</t>
  </si>
  <si>
    <t>Osadenie záhonového alebo parkového obrubníka betón., do lôžka z bet. pros. tr. C 16/20 s bočnou oporou</t>
  </si>
  <si>
    <t>m</t>
  </si>
  <si>
    <t>1613932030</t>
  </si>
  <si>
    <t>21</t>
  </si>
  <si>
    <t>592170001800</t>
  </si>
  <si>
    <t>Obrubník parkový, lxšxv 1000x50x200 mm, sivá</t>
  </si>
  <si>
    <t>ks</t>
  </si>
  <si>
    <t>-1271328053</t>
  </si>
  <si>
    <t>22</t>
  </si>
  <si>
    <t>918101112</t>
  </si>
  <si>
    <t>Lôžko pod obrubníky, krajníky alebo obruby z dlažobných kociek z betónu prostého tr. C 16/20</t>
  </si>
  <si>
    <t>1503465194</t>
  </si>
  <si>
    <t>23</t>
  </si>
  <si>
    <t>936174312</t>
  </si>
  <si>
    <t>Osadenie stojana na bicykle kotevnými skrutkami na pevný podklad</t>
  </si>
  <si>
    <t>-635336611</t>
  </si>
  <si>
    <t>24</t>
  </si>
  <si>
    <t>553560010200</t>
  </si>
  <si>
    <t>Stojan na bicykel 1x0,65m, oceľová konštrukcia, pryžový pás na ochranu laku bicyklov - viď PD</t>
  </si>
  <si>
    <t>-1499862247</t>
  </si>
  <si>
    <t>25</t>
  </si>
  <si>
    <t>936941422</t>
  </si>
  <si>
    <t>Montáž prístrešku pre bicykle 8,3x2,8m kotevnými skrutkami na pevný podklad</t>
  </si>
  <si>
    <t>1595821262</t>
  </si>
  <si>
    <t>26</t>
  </si>
  <si>
    <t>55356001590R</t>
  </si>
  <si>
    <t>Prístrešok pre bicykle 8,3x2,8m, kotvený chem. kotvami, plochá strecha z bezp. skla, zadná a bočné steny u drevených lamiel - viď PD</t>
  </si>
  <si>
    <t>1108232700</t>
  </si>
  <si>
    <t>99</t>
  </si>
  <si>
    <t>Presun hmôt HSV</t>
  </si>
  <si>
    <t>27</t>
  </si>
  <si>
    <t>998223011</t>
  </si>
  <si>
    <t>Presun hmôt pre pozemné komunikácie s krytom dláždeným (822 2.3, 822 5.3) akejkoľvek dĺžky objektu</t>
  </si>
  <si>
    <t>t</t>
  </si>
  <si>
    <t>-2004680718</t>
  </si>
  <si>
    <t>02 - SO 03 Stojan na bicykle 1,0x0,65m (MsÚ)</t>
  </si>
  <si>
    <t>113106611</t>
  </si>
  <si>
    <t>Rozoberanie zámkovej dlažby všetkých druhov v ploche do 20 m2,  -0,2600 t</t>
  </si>
  <si>
    <t>-145718522</t>
  </si>
  <si>
    <t>113107112</t>
  </si>
  <si>
    <t>Odstránenie krytu v ploche do 200 m2 z kameniva ťaženého, hr.100 do 200 mm,  -0,24000t</t>
  </si>
  <si>
    <t>-2062589528</t>
  </si>
  <si>
    <t>133211101</t>
  </si>
  <si>
    <t>Hĺbenie šachiet v  hornine tr. 3 súdržných - ručným náradím plocha výkopu do 4 m2</t>
  </si>
  <si>
    <t>1629579112</t>
  </si>
  <si>
    <t>275313612</t>
  </si>
  <si>
    <t>Betón základových pätiek, prostý tr. C 20/25</t>
  </si>
  <si>
    <t>-764282386</t>
  </si>
  <si>
    <t>275351215</t>
  </si>
  <si>
    <t>Debnenie stien základových pätiek, zhotovenie-dielce</t>
  </si>
  <si>
    <t>-1741945459</t>
  </si>
  <si>
    <t>275351216</t>
  </si>
  <si>
    <t>Debnenie stien základovýcb pätiek, odstránenie-dielce</t>
  </si>
  <si>
    <t>-1485422866</t>
  </si>
  <si>
    <t>Stojan na bicykel 1,0x0,65m, oceľová konštrukcia, pryžový pás na ochranu laku bicyklov - viď PD</t>
  </si>
  <si>
    <t>03 - SO 03 Stojan na bicykle 1,0x0,65m (Námestie Sv. Mikuláša)</t>
  </si>
  <si>
    <t>04 - SO 03 Stojan na bicykle 1,0x0,65m (Nemocnica)</t>
  </si>
  <si>
    <t>113107143</t>
  </si>
  <si>
    <t>Odstránenie krytu asfaltového v ploche do 200 m2, hr. nad 100 do 150 mm,  -0,31600t</t>
  </si>
  <si>
    <t>-1295937593</t>
  </si>
  <si>
    <t>572983113</t>
  </si>
  <si>
    <t>Vyspravenie krytu vozovky po prekopoch inžinierskych sietí do 15 m2 studenou asfaltovou zmesou hr. 150 mm</t>
  </si>
  <si>
    <t>-876266327</t>
  </si>
  <si>
    <t>919735113</t>
  </si>
  <si>
    <t>Rezanie existujúceho asfaltového krytu alebo podkladu hĺbky nad 100 do 150 mm</t>
  </si>
  <si>
    <t>-1270273577</t>
  </si>
  <si>
    <t>998225111</t>
  </si>
  <si>
    <t>Presun hmôt pre pozemnú komunikáciu a letisko s krytom asfaltovým akejkoľvek dĺžky objektu</t>
  </si>
  <si>
    <t>-325288375</t>
  </si>
  <si>
    <t>05 - SO 03 Stojan na bicykle 1,0x0,65m (Okresný úrad)</t>
  </si>
  <si>
    <t>06 - SO 01 Prístrešok na bicykle 8,3x2,8m + SO 02 Prístrešok na bicykle 4,2x2,8m (SŠ Jarmočná + OA)</t>
  </si>
  <si>
    <t>113106241</t>
  </si>
  <si>
    <t>Rozoberanie vozovky a plochy z panelov so škárami zaliatymi asfaltovou alebo cementovou maltou,  -0,40800t</t>
  </si>
  <si>
    <t>1637925350</t>
  </si>
  <si>
    <t>113107131</t>
  </si>
  <si>
    <t>Odstránenie krytu v ploche do 200 m2 z betónu prostého, hr. vrstvy do 150 mm,  -0,22500t</t>
  </si>
  <si>
    <t>-1700923221</t>
  </si>
  <si>
    <t>936941412</t>
  </si>
  <si>
    <t>Montáž prístrešku pre bicykle 4,2x2,8m kotevnými skrutkami na pevný podklad</t>
  </si>
  <si>
    <t>1914818060</t>
  </si>
  <si>
    <t>55356001580R</t>
  </si>
  <si>
    <t>Prístrešok pre bicykle 4,2x2,8m, kotvený chem. kotvami, plochá strecha z bezp. skla, zadná a bočné steny u drevených lamiel - viď PD</t>
  </si>
  <si>
    <t>-1239971986</t>
  </si>
  <si>
    <t>28</t>
  </si>
  <si>
    <t>29</t>
  </si>
  <si>
    <t>30</t>
  </si>
  <si>
    <t>979081111</t>
  </si>
  <si>
    <t>Odvoz sutiny a vybúraných hmôt na skládku do 1 km</t>
  </si>
  <si>
    <t>-1615676366</t>
  </si>
  <si>
    <t>31</t>
  </si>
  <si>
    <t>979081121</t>
  </si>
  <si>
    <t>Odvoz sutiny a vybúraných hmôt na skládku za každý ďalší 1 km</t>
  </si>
  <si>
    <t>-2045952351</t>
  </si>
  <si>
    <t>32</t>
  </si>
  <si>
    <t>979089012</t>
  </si>
  <si>
    <t>Poplatok za skladovanie - betón, tehly, dlaždice (17 01) ostatné</t>
  </si>
  <si>
    <t>542352572</t>
  </si>
  <si>
    <t>33</t>
  </si>
  <si>
    <t>07 - SO 02 Prístrešok na bicykle 4,2x2,8m (ZŠ a MŠ Cyrila a Metoda)</t>
  </si>
  <si>
    <t>1145158659</t>
  </si>
  <si>
    <t>1125090349</t>
  </si>
  <si>
    <t>4371906</t>
  </si>
  <si>
    <t>-998136546</t>
  </si>
  <si>
    <t>-857972878</t>
  </si>
  <si>
    <t>08 - SO 01 Prístrešok na bicykle 8,3x2,8m (ZŠ Za vodou)</t>
  </si>
  <si>
    <t>1574716765</t>
  </si>
  <si>
    <t>113208111</t>
  </si>
  <si>
    <t>Vytrhanie obrúb betonových, s vybúraním lôžka, záhonových,  -0,04000t</t>
  </si>
  <si>
    <t>-2134928645</t>
  </si>
  <si>
    <t>-1524915929</t>
  </si>
  <si>
    <t>-1262315635</t>
  </si>
  <si>
    <t>-207054272</t>
  </si>
  <si>
    <t>1878181325</t>
  </si>
  <si>
    <t>979089212</t>
  </si>
  <si>
    <t>Poplatok za skladovanie - bitúmenové zmesi, uholný decht, dechtové výrobky (17 03 ), ostatné</t>
  </si>
  <si>
    <t>-1621742596</t>
  </si>
  <si>
    <t>09 - SO 01 Prístrešok na bicykle 8,3x2,8m (ZŠ Levošská)</t>
  </si>
  <si>
    <t>-493793945</t>
  </si>
  <si>
    <t>10 - SO 01 Prístrešok na bicykle 8,3x2,8m + SO 02 Prístrešok na bicykle 4,2x2,8m (ZŠ Komenského)</t>
  </si>
  <si>
    <t>113106121</t>
  </si>
  <si>
    <t>Rozoberanie dlažby, z betónových alebo kamenin. dlaždíc, dosiek alebo tvaroviek,  -0,13800t</t>
  </si>
  <si>
    <t>-910543231</t>
  </si>
  <si>
    <t>-129348369</t>
  </si>
  <si>
    <t>KRYCÍ LIST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</si>
</sst>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 wrapText="1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6"/>
  <sheetViews>
    <sheetView showGridLines="0" workbookViewId="0">
      <selection activeCell="BE5" sqref="BE5:BE34"/>
    </sheetView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4414062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44140625" style="1" customWidth="1"/>
    <col min="42" max="42" width="4.109375" style="1" customWidth="1"/>
    <col min="43" max="43" width="15.6640625" style="1" hidden="1" customWidth="1"/>
    <col min="44" max="44" width="13.6640625" style="1" customWidth="1"/>
    <col min="45" max="47" width="25.7773437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09375" style="1" hidden="1" customWidth="1"/>
    <col min="54" max="54" width="25" style="1" hidden="1" customWidth="1"/>
    <col min="55" max="55" width="21.6640625" style="1" hidden="1" customWidth="1"/>
    <col min="56" max="56" width="19.109375" style="1" hidden="1" customWidth="1"/>
    <col min="57" max="57" width="66.4414062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7" customHeight="1">
      <c r="AR2" s="205" t="s">
        <v>5</v>
      </c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S2" s="14" t="s">
        <v>6</v>
      </c>
      <c r="BT2" s="14" t="s">
        <v>7</v>
      </c>
    </row>
    <row r="3" spans="1:74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5" customHeight="1">
      <c r="B4" s="17"/>
      <c r="D4" s="18" t="s">
        <v>347</v>
      </c>
      <c r="AR4" s="17"/>
      <c r="AS4" s="19" t="s">
        <v>8</v>
      </c>
      <c r="BE4" s="20" t="s">
        <v>9</v>
      </c>
      <c r="BS4" s="14" t="s">
        <v>10</v>
      </c>
    </row>
    <row r="5" spans="1:74" s="1" customFormat="1" ht="12" customHeight="1">
      <c r="B5" s="17"/>
      <c r="D5" s="21" t="s">
        <v>11</v>
      </c>
      <c r="K5" s="216" t="s">
        <v>12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R5" s="17"/>
      <c r="BE5" s="223" t="s">
        <v>13</v>
      </c>
      <c r="BS5" s="14" t="s">
        <v>6</v>
      </c>
    </row>
    <row r="6" spans="1:74" s="1" customFormat="1" ht="37" customHeight="1">
      <c r="B6" s="17"/>
      <c r="D6" s="23" t="s">
        <v>14</v>
      </c>
      <c r="K6" s="217" t="s">
        <v>15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R6" s="17"/>
      <c r="BE6" s="224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224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32">
        <v>43908</v>
      </c>
      <c r="AR8" s="17"/>
      <c r="BE8" s="224"/>
      <c r="BS8" s="14" t="s">
        <v>6</v>
      </c>
    </row>
    <row r="9" spans="1:74" s="1" customFormat="1" ht="14.5" customHeight="1">
      <c r="B9" s="17"/>
      <c r="AR9" s="17"/>
      <c r="BE9" s="224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224"/>
      <c r="BS10" s="14" t="s">
        <v>6</v>
      </c>
    </row>
    <row r="11" spans="1:74" s="1" customFormat="1" ht="18.399999999999999" customHeight="1">
      <c r="B11" s="17"/>
      <c r="E11" s="22" t="s">
        <v>23</v>
      </c>
      <c r="AK11" s="24" t="s">
        <v>24</v>
      </c>
      <c r="AN11" s="22" t="s">
        <v>1</v>
      </c>
      <c r="AR11" s="17"/>
      <c r="BE11" s="224"/>
      <c r="BS11" s="14" t="s">
        <v>6</v>
      </c>
    </row>
    <row r="12" spans="1:74" s="1" customFormat="1" ht="7" customHeight="1">
      <c r="B12" s="17"/>
      <c r="AR12" s="17"/>
      <c r="BE12" s="224"/>
      <c r="BS12" s="14" t="s">
        <v>6</v>
      </c>
    </row>
    <row r="13" spans="1:74" s="1" customFormat="1" ht="12" customHeight="1">
      <c r="B13" s="17"/>
      <c r="D13" s="24" t="s">
        <v>25</v>
      </c>
      <c r="AK13" s="24" t="s">
        <v>22</v>
      </c>
      <c r="AN13" s="26" t="s">
        <v>26</v>
      </c>
      <c r="AR13" s="17"/>
      <c r="BE13" s="224"/>
      <c r="BS13" s="14" t="s">
        <v>6</v>
      </c>
    </row>
    <row r="14" spans="1:74" ht="12.5">
      <c r="B14" s="17"/>
      <c r="E14" s="218" t="s">
        <v>26</v>
      </c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4" t="s">
        <v>24</v>
      </c>
      <c r="AN14" s="26" t="s">
        <v>26</v>
      </c>
      <c r="AR14" s="17"/>
      <c r="BE14" s="224"/>
      <c r="BS14" s="14" t="s">
        <v>6</v>
      </c>
    </row>
    <row r="15" spans="1:74" s="1" customFormat="1" ht="7" customHeight="1">
      <c r="B15" s="17"/>
      <c r="AR15" s="17"/>
      <c r="BE15" s="224"/>
      <c r="BS15" s="14" t="s">
        <v>3</v>
      </c>
    </row>
    <row r="16" spans="1:74" s="1" customFormat="1" ht="12" customHeight="1">
      <c r="B16" s="17"/>
      <c r="D16" s="24" t="s">
        <v>27</v>
      </c>
      <c r="AK16" s="24" t="s">
        <v>22</v>
      </c>
      <c r="AN16" s="22" t="s">
        <v>1</v>
      </c>
      <c r="AR16" s="17"/>
      <c r="BE16" s="224"/>
      <c r="BS16" s="14" t="s">
        <v>3</v>
      </c>
    </row>
    <row r="17" spans="1:71" s="1" customFormat="1" ht="18.399999999999999" customHeight="1">
      <c r="B17" s="17"/>
      <c r="E17" s="22" t="s">
        <v>28</v>
      </c>
      <c r="AK17" s="24" t="s">
        <v>24</v>
      </c>
      <c r="AN17" s="22" t="s">
        <v>1</v>
      </c>
      <c r="AR17" s="17"/>
      <c r="BE17" s="224"/>
      <c r="BS17" s="14" t="s">
        <v>29</v>
      </c>
    </row>
    <row r="18" spans="1:71" s="1" customFormat="1" ht="7" customHeight="1">
      <c r="B18" s="17"/>
      <c r="AR18" s="17"/>
      <c r="BE18" s="224"/>
      <c r="BS18" s="14" t="s">
        <v>6</v>
      </c>
    </row>
    <row r="19" spans="1:71" s="1" customFormat="1" ht="12" customHeight="1">
      <c r="B19" s="17"/>
      <c r="D19" s="24" t="s">
        <v>30</v>
      </c>
      <c r="AK19" s="24" t="s">
        <v>22</v>
      </c>
      <c r="AN19" s="22" t="s">
        <v>1</v>
      </c>
      <c r="AR19" s="17"/>
      <c r="BE19" s="224"/>
      <c r="BS19" s="14" t="s">
        <v>6</v>
      </c>
    </row>
    <row r="20" spans="1:71" s="1" customFormat="1" ht="18.399999999999999" customHeight="1">
      <c r="B20" s="17"/>
      <c r="E20" s="22" t="s">
        <v>31</v>
      </c>
      <c r="AK20" s="24" t="s">
        <v>24</v>
      </c>
      <c r="AN20" s="22" t="s">
        <v>1</v>
      </c>
      <c r="AR20" s="17"/>
      <c r="BE20" s="224"/>
      <c r="BS20" s="14" t="s">
        <v>29</v>
      </c>
    </row>
    <row r="21" spans="1:71" s="1" customFormat="1" ht="7" customHeight="1">
      <c r="B21" s="17"/>
      <c r="AR21" s="17"/>
      <c r="BE21" s="224"/>
    </row>
    <row r="22" spans="1:71" s="1" customFormat="1" ht="12" customHeight="1">
      <c r="B22" s="17"/>
      <c r="D22" s="24" t="s">
        <v>32</v>
      </c>
      <c r="AR22" s="17"/>
      <c r="BE22" s="224"/>
    </row>
    <row r="23" spans="1:71" s="1" customFormat="1" ht="16.5" customHeight="1">
      <c r="B23" s="17"/>
      <c r="E23" s="220" t="s">
        <v>1</v>
      </c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R23" s="17"/>
      <c r="BE23" s="224"/>
    </row>
    <row r="24" spans="1:71" s="1" customFormat="1" ht="7" customHeight="1">
      <c r="B24" s="17"/>
      <c r="AR24" s="17"/>
      <c r="BE24" s="224"/>
    </row>
    <row r="25" spans="1:71" s="1" customFormat="1" ht="7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24"/>
    </row>
    <row r="26" spans="1:71" s="2" customFormat="1" ht="25.9" customHeight="1">
      <c r="A26" s="29"/>
      <c r="B26" s="30"/>
      <c r="C26" s="29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26">
        <f>ROUND(AG94,2)</f>
        <v>0</v>
      </c>
      <c r="AL26" s="227"/>
      <c r="AM26" s="227"/>
      <c r="AN26" s="227"/>
      <c r="AO26" s="227"/>
      <c r="AP26" s="29"/>
      <c r="AQ26" s="29"/>
      <c r="AR26" s="30"/>
      <c r="BE26" s="224"/>
    </row>
    <row r="27" spans="1:71" s="2" customFormat="1" ht="7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24"/>
    </row>
    <row r="28" spans="1:71" s="2" customFormat="1" ht="12.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21" t="s">
        <v>34</v>
      </c>
      <c r="M28" s="221"/>
      <c r="N28" s="221"/>
      <c r="O28" s="221"/>
      <c r="P28" s="221"/>
      <c r="Q28" s="29"/>
      <c r="R28" s="29"/>
      <c r="S28" s="29"/>
      <c r="T28" s="29"/>
      <c r="U28" s="29"/>
      <c r="V28" s="29"/>
      <c r="W28" s="221" t="s">
        <v>35</v>
      </c>
      <c r="X28" s="221"/>
      <c r="Y28" s="221"/>
      <c r="Z28" s="221"/>
      <c r="AA28" s="221"/>
      <c r="AB28" s="221"/>
      <c r="AC28" s="221"/>
      <c r="AD28" s="221"/>
      <c r="AE28" s="221"/>
      <c r="AF28" s="29"/>
      <c r="AG28" s="29"/>
      <c r="AH28" s="29"/>
      <c r="AI28" s="29"/>
      <c r="AJ28" s="29"/>
      <c r="AK28" s="221" t="s">
        <v>36</v>
      </c>
      <c r="AL28" s="221"/>
      <c r="AM28" s="221"/>
      <c r="AN28" s="221"/>
      <c r="AO28" s="221"/>
      <c r="AP28" s="29"/>
      <c r="AQ28" s="29"/>
      <c r="AR28" s="30"/>
      <c r="BE28" s="224"/>
    </row>
    <row r="29" spans="1:71" s="3" customFormat="1" ht="14.5" customHeight="1">
      <c r="B29" s="34"/>
      <c r="D29" s="24" t="s">
        <v>37</v>
      </c>
      <c r="F29" s="24" t="s">
        <v>38</v>
      </c>
      <c r="L29" s="197">
        <v>0.2</v>
      </c>
      <c r="M29" s="198"/>
      <c r="N29" s="198"/>
      <c r="O29" s="198"/>
      <c r="P29" s="198"/>
      <c r="W29" s="222">
        <f>ROUND(AZ94, 2)</f>
        <v>0</v>
      </c>
      <c r="X29" s="198"/>
      <c r="Y29" s="198"/>
      <c r="Z29" s="198"/>
      <c r="AA29" s="198"/>
      <c r="AB29" s="198"/>
      <c r="AC29" s="198"/>
      <c r="AD29" s="198"/>
      <c r="AE29" s="198"/>
      <c r="AK29" s="222">
        <f>ROUND(AV94, 2)</f>
        <v>0</v>
      </c>
      <c r="AL29" s="198"/>
      <c r="AM29" s="198"/>
      <c r="AN29" s="198"/>
      <c r="AO29" s="198"/>
      <c r="AR29" s="34"/>
      <c r="BE29" s="225"/>
    </row>
    <row r="30" spans="1:71" s="3" customFormat="1" ht="14.5" customHeight="1">
      <c r="B30" s="34"/>
      <c r="F30" s="24" t="s">
        <v>39</v>
      </c>
      <c r="L30" s="197">
        <v>0.2</v>
      </c>
      <c r="M30" s="198"/>
      <c r="N30" s="198"/>
      <c r="O30" s="198"/>
      <c r="P30" s="198"/>
      <c r="W30" s="222">
        <f>ROUND(BA94, 2)</f>
        <v>0</v>
      </c>
      <c r="X30" s="198"/>
      <c r="Y30" s="198"/>
      <c r="Z30" s="198"/>
      <c r="AA30" s="198"/>
      <c r="AB30" s="198"/>
      <c r="AC30" s="198"/>
      <c r="AD30" s="198"/>
      <c r="AE30" s="198"/>
      <c r="AK30" s="222">
        <f>ROUND(AW94, 2)</f>
        <v>0</v>
      </c>
      <c r="AL30" s="198"/>
      <c r="AM30" s="198"/>
      <c r="AN30" s="198"/>
      <c r="AO30" s="198"/>
      <c r="AR30" s="34"/>
      <c r="BE30" s="225"/>
    </row>
    <row r="31" spans="1:71" s="3" customFormat="1" ht="14.5" hidden="1" customHeight="1">
      <c r="B31" s="34"/>
      <c r="F31" s="24" t="s">
        <v>40</v>
      </c>
      <c r="L31" s="197">
        <v>0.2</v>
      </c>
      <c r="M31" s="198"/>
      <c r="N31" s="198"/>
      <c r="O31" s="198"/>
      <c r="P31" s="198"/>
      <c r="W31" s="222">
        <f>ROUND(BB94, 2)</f>
        <v>0</v>
      </c>
      <c r="X31" s="198"/>
      <c r="Y31" s="198"/>
      <c r="Z31" s="198"/>
      <c r="AA31" s="198"/>
      <c r="AB31" s="198"/>
      <c r="AC31" s="198"/>
      <c r="AD31" s="198"/>
      <c r="AE31" s="198"/>
      <c r="AK31" s="222">
        <v>0</v>
      </c>
      <c r="AL31" s="198"/>
      <c r="AM31" s="198"/>
      <c r="AN31" s="198"/>
      <c r="AO31" s="198"/>
      <c r="AR31" s="34"/>
      <c r="BE31" s="225"/>
    </row>
    <row r="32" spans="1:71" s="3" customFormat="1" ht="14.5" hidden="1" customHeight="1">
      <c r="B32" s="34"/>
      <c r="F32" s="24" t="s">
        <v>41</v>
      </c>
      <c r="L32" s="197">
        <v>0.2</v>
      </c>
      <c r="M32" s="198"/>
      <c r="N32" s="198"/>
      <c r="O32" s="198"/>
      <c r="P32" s="198"/>
      <c r="W32" s="222">
        <f>ROUND(BC94, 2)</f>
        <v>0</v>
      </c>
      <c r="X32" s="198"/>
      <c r="Y32" s="198"/>
      <c r="Z32" s="198"/>
      <c r="AA32" s="198"/>
      <c r="AB32" s="198"/>
      <c r="AC32" s="198"/>
      <c r="AD32" s="198"/>
      <c r="AE32" s="198"/>
      <c r="AK32" s="222">
        <v>0</v>
      </c>
      <c r="AL32" s="198"/>
      <c r="AM32" s="198"/>
      <c r="AN32" s="198"/>
      <c r="AO32" s="198"/>
      <c r="AR32" s="34"/>
      <c r="BE32" s="225"/>
    </row>
    <row r="33" spans="1:57" s="3" customFormat="1" ht="14.5" hidden="1" customHeight="1">
      <c r="B33" s="34"/>
      <c r="F33" s="24" t="s">
        <v>42</v>
      </c>
      <c r="L33" s="197">
        <v>0</v>
      </c>
      <c r="M33" s="198"/>
      <c r="N33" s="198"/>
      <c r="O33" s="198"/>
      <c r="P33" s="198"/>
      <c r="W33" s="222">
        <f>ROUND(BD94, 2)</f>
        <v>0</v>
      </c>
      <c r="X33" s="198"/>
      <c r="Y33" s="198"/>
      <c r="Z33" s="198"/>
      <c r="AA33" s="198"/>
      <c r="AB33" s="198"/>
      <c r="AC33" s="198"/>
      <c r="AD33" s="198"/>
      <c r="AE33" s="198"/>
      <c r="AK33" s="222">
        <v>0</v>
      </c>
      <c r="AL33" s="198"/>
      <c r="AM33" s="198"/>
      <c r="AN33" s="198"/>
      <c r="AO33" s="198"/>
      <c r="AR33" s="34"/>
      <c r="BE33" s="225"/>
    </row>
    <row r="34" spans="1:57" s="2" customFormat="1" ht="7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24"/>
    </row>
    <row r="35" spans="1:57" s="2" customFormat="1" ht="25.9" customHeight="1">
      <c r="A35" s="29"/>
      <c r="B35" s="30"/>
      <c r="C35" s="35"/>
      <c r="D35" s="36" t="s">
        <v>43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44</v>
      </c>
      <c r="U35" s="37"/>
      <c r="V35" s="37"/>
      <c r="W35" s="37"/>
      <c r="X35" s="201" t="s">
        <v>45</v>
      </c>
      <c r="Y35" s="202"/>
      <c r="Z35" s="202"/>
      <c r="AA35" s="202"/>
      <c r="AB35" s="202"/>
      <c r="AC35" s="37"/>
      <c r="AD35" s="37"/>
      <c r="AE35" s="37"/>
      <c r="AF35" s="37"/>
      <c r="AG35" s="37"/>
      <c r="AH35" s="37"/>
      <c r="AI35" s="37"/>
      <c r="AJ35" s="37"/>
      <c r="AK35" s="203">
        <f>SUM(AK26:AK33)</f>
        <v>0</v>
      </c>
      <c r="AL35" s="202"/>
      <c r="AM35" s="202"/>
      <c r="AN35" s="202"/>
      <c r="AO35" s="204"/>
      <c r="AP35" s="35"/>
      <c r="AQ35" s="35"/>
      <c r="AR35" s="30"/>
      <c r="BE35" s="29"/>
    </row>
    <row r="36" spans="1:57" s="2" customFormat="1" ht="7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5" customHeight="1">
      <c r="B38" s="17"/>
      <c r="AR38" s="17"/>
    </row>
    <row r="39" spans="1:57" s="1" customFormat="1" ht="14.5" customHeight="1">
      <c r="B39" s="17"/>
      <c r="AR39" s="17"/>
    </row>
    <row r="40" spans="1:57" s="1" customFormat="1" ht="14.5" customHeight="1">
      <c r="B40" s="17"/>
      <c r="AR40" s="17"/>
    </row>
    <row r="41" spans="1:57" s="1" customFormat="1" ht="14.5" customHeight="1">
      <c r="B41" s="17"/>
      <c r="AR41" s="17"/>
    </row>
    <row r="42" spans="1:57" s="1" customFormat="1" ht="14.5" customHeight="1">
      <c r="B42" s="17"/>
      <c r="AR42" s="17"/>
    </row>
    <row r="43" spans="1:57" s="1" customFormat="1" ht="14.5" customHeight="1">
      <c r="B43" s="17"/>
      <c r="AR43" s="17"/>
    </row>
    <row r="44" spans="1:57" s="1" customFormat="1" ht="14.5" customHeight="1">
      <c r="B44" s="17"/>
      <c r="AR44" s="17"/>
    </row>
    <row r="45" spans="1:57" s="1" customFormat="1" ht="14.5" customHeight="1">
      <c r="B45" s="17"/>
      <c r="AR45" s="17"/>
    </row>
    <row r="46" spans="1:57" s="1" customFormat="1" ht="14.5" customHeight="1">
      <c r="B46" s="17"/>
      <c r="AR46" s="17"/>
    </row>
    <row r="47" spans="1:57" s="1" customFormat="1" ht="14.5" customHeight="1">
      <c r="B47" s="17"/>
      <c r="AR47" s="17"/>
    </row>
    <row r="48" spans="1:57" s="1" customFormat="1" ht="14.5" customHeight="1">
      <c r="B48" s="17"/>
      <c r="AR48" s="17"/>
    </row>
    <row r="49" spans="1:57" s="2" customFormat="1" ht="14.5" customHeight="1">
      <c r="B49" s="39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5">
      <c r="A60" s="29"/>
      <c r="B60" s="30"/>
      <c r="C60" s="29"/>
      <c r="D60" s="42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48</v>
      </c>
      <c r="AI60" s="32"/>
      <c r="AJ60" s="32"/>
      <c r="AK60" s="32"/>
      <c r="AL60" s="32"/>
      <c r="AM60" s="42" t="s">
        <v>49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3">
      <c r="A64" s="29"/>
      <c r="B64" s="30"/>
      <c r="C64" s="29"/>
      <c r="D64" s="40" t="s">
        <v>50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51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5">
      <c r="A75" s="29"/>
      <c r="B75" s="30"/>
      <c r="C75" s="29"/>
      <c r="D75" s="42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48</v>
      </c>
      <c r="AI75" s="32"/>
      <c r="AJ75" s="32"/>
      <c r="AK75" s="32"/>
      <c r="AL75" s="32"/>
      <c r="AM75" s="42" t="s">
        <v>49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7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7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5" customHeight="1">
      <c r="A82" s="29"/>
      <c r="B82" s="30"/>
      <c r="C82" s="18" t="s">
        <v>52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7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L84" s="4" t="str">
        <f>K5</f>
        <v>191016</v>
      </c>
      <c r="AR84" s="48"/>
    </row>
    <row r="85" spans="1:91" s="5" customFormat="1" ht="37" customHeight="1">
      <c r="B85" s="49"/>
      <c r="C85" s="50" t="s">
        <v>14</v>
      </c>
      <c r="L85" s="213" t="str">
        <f>K6</f>
        <v>Doplnková infraštruktúra v meste Stará Ľubovňa</v>
      </c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K85" s="214"/>
      <c r="AL85" s="214"/>
      <c r="AM85" s="214"/>
      <c r="AN85" s="214"/>
      <c r="AO85" s="214"/>
      <c r="AR85" s="49"/>
    </row>
    <row r="86" spans="1:91" s="2" customFormat="1" ht="7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>Stará Ľubovňa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215">
        <f>IF(AN8= "","",AN8)</f>
        <v>43908</v>
      </c>
      <c r="AN87" s="215"/>
      <c r="AO87" s="29"/>
      <c r="AP87" s="29"/>
      <c r="AQ87" s="29"/>
      <c r="AR87" s="30"/>
      <c r="BE87" s="29"/>
    </row>
    <row r="88" spans="1:91" s="2" customFormat="1" ht="7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28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Stará Ľubovňa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27</v>
      </c>
      <c r="AJ89" s="29"/>
      <c r="AK89" s="29"/>
      <c r="AL89" s="29"/>
      <c r="AM89" s="211" t="str">
        <f>IF(E17="","",E17)</f>
        <v>Ing. arch. Patrik Kasperkevič</v>
      </c>
      <c r="AN89" s="212"/>
      <c r="AO89" s="212"/>
      <c r="AP89" s="212"/>
      <c r="AQ89" s="29"/>
      <c r="AR89" s="30"/>
      <c r="AS89" s="207" t="s">
        <v>53</v>
      </c>
      <c r="AT89" s="208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5" customHeight="1">
      <c r="A90" s="29"/>
      <c r="B90" s="30"/>
      <c r="C90" s="24" t="s">
        <v>25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30</v>
      </c>
      <c r="AJ90" s="29"/>
      <c r="AK90" s="29"/>
      <c r="AL90" s="29"/>
      <c r="AM90" s="211" t="str">
        <f>IF(E20="","",E20)</f>
        <v xml:space="preserve"> </v>
      </c>
      <c r="AN90" s="212"/>
      <c r="AO90" s="212"/>
      <c r="AP90" s="212"/>
      <c r="AQ90" s="29"/>
      <c r="AR90" s="30"/>
      <c r="AS90" s="209"/>
      <c r="AT90" s="210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9"/>
      <c r="AT91" s="210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196" t="s">
        <v>54</v>
      </c>
      <c r="D92" s="191"/>
      <c r="E92" s="191"/>
      <c r="F92" s="191"/>
      <c r="G92" s="191"/>
      <c r="H92" s="57"/>
      <c r="I92" s="190" t="s">
        <v>55</v>
      </c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3" t="s">
        <v>56</v>
      </c>
      <c r="AH92" s="191"/>
      <c r="AI92" s="191"/>
      <c r="AJ92" s="191"/>
      <c r="AK92" s="191"/>
      <c r="AL92" s="191"/>
      <c r="AM92" s="191"/>
      <c r="AN92" s="190" t="s">
        <v>57</v>
      </c>
      <c r="AO92" s="191"/>
      <c r="AP92" s="192"/>
      <c r="AQ92" s="58" t="s">
        <v>58</v>
      </c>
      <c r="AR92" s="30"/>
      <c r="AS92" s="59" t="s">
        <v>59</v>
      </c>
      <c r="AT92" s="60" t="s">
        <v>60</v>
      </c>
      <c r="AU92" s="60" t="s">
        <v>61</v>
      </c>
      <c r="AV92" s="60" t="s">
        <v>62</v>
      </c>
      <c r="AW92" s="60" t="s">
        <v>63</v>
      </c>
      <c r="AX92" s="60" t="s">
        <v>64</v>
      </c>
      <c r="AY92" s="60" t="s">
        <v>65</v>
      </c>
      <c r="AZ92" s="60" t="s">
        <v>66</v>
      </c>
      <c r="BA92" s="60" t="s">
        <v>67</v>
      </c>
      <c r="BB92" s="60" t="s">
        <v>68</v>
      </c>
      <c r="BC92" s="60" t="s">
        <v>69</v>
      </c>
      <c r="BD92" s="61" t="s">
        <v>70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5" customHeight="1">
      <c r="B94" s="65"/>
      <c r="C94" s="66" t="s">
        <v>71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99">
        <f>ROUND(SUM(AG95:AG104),2)</f>
        <v>0</v>
      </c>
      <c r="AH94" s="199"/>
      <c r="AI94" s="199"/>
      <c r="AJ94" s="199"/>
      <c r="AK94" s="199"/>
      <c r="AL94" s="199"/>
      <c r="AM94" s="199"/>
      <c r="AN94" s="200">
        <f t="shared" ref="AN94:AN104" si="0">SUM(AG94,AT94)</f>
        <v>0</v>
      </c>
      <c r="AO94" s="200"/>
      <c r="AP94" s="200"/>
      <c r="AQ94" s="69" t="s">
        <v>1</v>
      </c>
      <c r="AR94" s="65"/>
      <c r="AS94" s="70">
        <f>ROUND(SUM(AS95:AS104),2)</f>
        <v>0</v>
      </c>
      <c r="AT94" s="71">
        <f t="shared" ref="AT94:AT104" si="1">ROUND(SUM(AV94:AW94),2)</f>
        <v>0</v>
      </c>
      <c r="AU94" s="72">
        <f>ROUND(SUM(AU95:AU104),5)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ROUND(SUM(AZ95:AZ104),2)</f>
        <v>0</v>
      </c>
      <c r="BA94" s="71">
        <f>ROUND(SUM(BA95:BA104),2)</f>
        <v>0</v>
      </c>
      <c r="BB94" s="71">
        <f>ROUND(SUM(BB95:BB104),2)</f>
        <v>0</v>
      </c>
      <c r="BC94" s="71">
        <f>ROUND(SUM(BC95:BC104),2)</f>
        <v>0</v>
      </c>
      <c r="BD94" s="73">
        <f>ROUND(SUM(BD95:BD104),2)</f>
        <v>0</v>
      </c>
      <c r="BS94" s="74" t="s">
        <v>72</v>
      </c>
      <c r="BT94" s="74" t="s">
        <v>73</v>
      </c>
      <c r="BU94" s="75" t="s">
        <v>74</v>
      </c>
      <c r="BV94" s="74" t="s">
        <v>75</v>
      </c>
      <c r="BW94" s="74" t="s">
        <v>4</v>
      </c>
      <c r="BX94" s="74" t="s">
        <v>76</v>
      </c>
      <c r="CL94" s="74" t="s">
        <v>1</v>
      </c>
    </row>
    <row r="95" spans="1:91" s="7" customFormat="1" ht="27" customHeight="1">
      <c r="A95" s="76" t="s">
        <v>77</v>
      </c>
      <c r="B95" s="77"/>
      <c r="C95" s="78"/>
      <c r="D95" s="189" t="s">
        <v>78</v>
      </c>
      <c r="E95" s="189"/>
      <c r="F95" s="189"/>
      <c r="G95" s="189"/>
      <c r="H95" s="189"/>
      <c r="I95" s="79"/>
      <c r="J95" s="189" t="s">
        <v>79</v>
      </c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  <c r="AE95" s="189"/>
      <c r="AF95" s="189"/>
      <c r="AG95" s="194">
        <f>'01 - SO 01 Prístrešok na ...'!J30</f>
        <v>0</v>
      </c>
      <c r="AH95" s="195"/>
      <c r="AI95" s="195"/>
      <c r="AJ95" s="195"/>
      <c r="AK95" s="195"/>
      <c r="AL95" s="195"/>
      <c r="AM95" s="195"/>
      <c r="AN95" s="194">
        <f t="shared" si="0"/>
        <v>0</v>
      </c>
      <c r="AO95" s="195"/>
      <c r="AP95" s="195"/>
      <c r="AQ95" s="80" t="s">
        <v>80</v>
      </c>
      <c r="AR95" s="77"/>
      <c r="AS95" s="81">
        <v>0</v>
      </c>
      <c r="AT95" s="82">
        <f t="shared" si="1"/>
        <v>0</v>
      </c>
      <c r="AU95" s="83">
        <f>'01 - SO 01 Prístrešok na ...'!P123</f>
        <v>0</v>
      </c>
      <c r="AV95" s="82">
        <f>'01 - SO 01 Prístrešok na ...'!J33</f>
        <v>0</v>
      </c>
      <c r="AW95" s="82">
        <f>'01 - SO 01 Prístrešok na ...'!J34</f>
        <v>0</v>
      </c>
      <c r="AX95" s="82">
        <f>'01 - SO 01 Prístrešok na ...'!J35</f>
        <v>0</v>
      </c>
      <c r="AY95" s="82">
        <f>'01 - SO 01 Prístrešok na ...'!J36</f>
        <v>0</v>
      </c>
      <c r="AZ95" s="82">
        <f>'01 - SO 01 Prístrešok na ...'!F33</f>
        <v>0</v>
      </c>
      <c r="BA95" s="82">
        <f>'01 - SO 01 Prístrešok na ...'!F34</f>
        <v>0</v>
      </c>
      <c r="BB95" s="82">
        <f>'01 - SO 01 Prístrešok na ...'!F35</f>
        <v>0</v>
      </c>
      <c r="BC95" s="82">
        <f>'01 - SO 01 Prístrešok na ...'!F36</f>
        <v>0</v>
      </c>
      <c r="BD95" s="84">
        <f>'01 - SO 01 Prístrešok na ...'!F37</f>
        <v>0</v>
      </c>
      <c r="BT95" s="85" t="s">
        <v>81</v>
      </c>
      <c r="BV95" s="85" t="s">
        <v>75</v>
      </c>
      <c r="BW95" s="85" t="s">
        <v>82</v>
      </c>
      <c r="BX95" s="85" t="s">
        <v>4</v>
      </c>
      <c r="CL95" s="85" t="s">
        <v>1</v>
      </c>
      <c r="CM95" s="85" t="s">
        <v>73</v>
      </c>
    </row>
    <row r="96" spans="1:91" s="7" customFormat="1" ht="27" customHeight="1">
      <c r="A96" s="76" t="s">
        <v>77</v>
      </c>
      <c r="B96" s="77"/>
      <c r="C96" s="78"/>
      <c r="D96" s="189" t="s">
        <v>83</v>
      </c>
      <c r="E96" s="189"/>
      <c r="F96" s="189"/>
      <c r="G96" s="189"/>
      <c r="H96" s="189"/>
      <c r="I96" s="79"/>
      <c r="J96" s="189" t="s">
        <v>84</v>
      </c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94">
        <f>'02 - SO 03 Stojan na bicy...'!J30</f>
        <v>0</v>
      </c>
      <c r="AH96" s="195"/>
      <c r="AI96" s="195"/>
      <c r="AJ96" s="195"/>
      <c r="AK96" s="195"/>
      <c r="AL96" s="195"/>
      <c r="AM96" s="195"/>
      <c r="AN96" s="194">
        <f t="shared" si="0"/>
        <v>0</v>
      </c>
      <c r="AO96" s="195"/>
      <c r="AP96" s="195"/>
      <c r="AQ96" s="80" t="s">
        <v>80</v>
      </c>
      <c r="AR96" s="77"/>
      <c r="AS96" s="81">
        <v>0</v>
      </c>
      <c r="AT96" s="82">
        <f t="shared" si="1"/>
        <v>0</v>
      </c>
      <c r="AU96" s="83">
        <f>'02 - SO 03 Stojan na bicy...'!P123</f>
        <v>0</v>
      </c>
      <c r="AV96" s="82">
        <f>'02 - SO 03 Stojan na bicy...'!J33</f>
        <v>0</v>
      </c>
      <c r="AW96" s="82">
        <f>'02 - SO 03 Stojan na bicy...'!J34</f>
        <v>0</v>
      </c>
      <c r="AX96" s="82">
        <f>'02 - SO 03 Stojan na bicy...'!J35</f>
        <v>0</v>
      </c>
      <c r="AY96" s="82">
        <f>'02 - SO 03 Stojan na bicy...'!J36</f>
        <v>0</v>
      </c>
      <c r="AZ96" s="82">
        <f>'02 - SO 03 Stojan na bicy...'!F33</f>
        <v>0</v>
      </c>
      <c r="BA96" s="82">
        <f>'02 - SO 03 Stojan na bicy...'!F34</f>
        <v>0</v>
      </c>
      <c r="BB96" s="82">
        <f>'02 - SO 03 Stojan na bicy...'!F35</f>
        <v>0</v>
      </c>
      <c r="BC96" s="82">
        <f>'02 - SO 03 Stojan na bicy...'!F36</f>
        <v>0</v>
      </c>
      <c r="BD96" s="84">
        <f>'02 - SO 03 Stojan na bicy...'!F37</f>
        <v>0</v>
      </c>
      <c r="BT96" s="85" t="s">
        <v>81</v>
      </c>
      <c r="BV96" s="85" t="s">
        <v>75</v>
      </c>
      <c r="BW96" s="85" t="s">
        <v>85</v>
      </c>
      <c r="BX96" s="85" t="s">
        <v>4</v>
      </c>
      <c r="CL96" s="85" t="s">
        <v>1</v>
      </c>
      <c r="CM96" s="85" t="s">
        <v>73</v>
      </c>
    </row>
    <row r="97" spans="1:91" s="7" customFormat="1" ht="27" customHeight="1">
      <c r="A97" s="76" t="s">
        <v>77</v>
      </c>
      <c r="B97" s="77"/>
      <c r="C97" s="78"/>
      <c r="D97" s="189" t="s">
        <v>86</v>
      </c>
      <c r="E97" s="189"/>
      <c r="F97" s="189"/>
      <c r="G97" s="189"/>
      <c r="H97" s="189"/>
      <c r="I97" s="79"/>
      <c r="J97" s="189" t="s">
        <v>87</v>
      </c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94">
        <f>'03 - SO 03 Stojan na bicy...'!J30</f>
        <v>0</v>
      </c>
      <c r="AH97" s="195"/>
      <c r="AI97" s="195"/>
      <c r="AJ97" s="195"/>
      <c r="AK97" s="195"/>
      <c r="AL97" s="195"/>
      <c r="AM97" s="195"/>
      <c r="AN97" s="194">
        <f t="shared" si="0"/>
        <v>0</v>
      </c>
      <c r="AO97" s="195"/>
      <c r="AP97" s="195"/>
      <c r="AQ97" s="80" t="s">
        <v>80</v>
      </c>
      <c r="AR97" s="77"/>
      <c r="AS97" s="81">
        <v>0</v>
      </c>
      <c r="AT97" s="82">
        <f t="shared" si="1"/>
        <v>0</v>
      </c>
      <c r="AU97" s="83">
        <f>'03 - SO 03 Stojan na bicy...'!P123</f>
        <v>0</v>
      </c>
      <c r="AV97" s="82">
        <f>'03 - SO 03 Stojan na bicy...'!J33</f>
        <v>0</v>
      </c>
      <c r="AW97" s="82">
        <f>'03 - SO 03 Stojan na bicy...'!J34</f>
        <v>0</v>
      </c>
      <c r="AX97" s="82">
        <f>'03 - SO 03 Stojan na bicy...'!J35</f>
        <v>0</v>
      </c>
      <c r="AY97" s="82">
        <f>'03 - SO 03 Stojan na bicy...'!J36</f>
        <v>0</v>
      </c>
      <c r="AZ97" s="82">
        <f>'03 - SO 03 Stojan na bicy...'!F33</f>
        <v>0</v>
      </c>
      <c r="BA97" s="82">
        <f>'03 - SO 03 Stojan na bicy...'!F34</f>
        <v>0</v>
      </c>
      <c r="BB97" s="82">
        <f>'03 - SO 03 Stojan na bicy...'!F35</f>
        <v>0</v>
      </c>
      <c r="BC97" s="82">
        <f>'03 - SO 03 Stojan na bicy...'!F36</f>
        <v>0</v>
      </c>
      <c r="BD97" s="84">
        <f>'03 - SO 03 Stojan na bicy...'!F37</f>
        <v>0</v>
      </c>
      <c r="BT97" s="85" t="s">
        <v>81</v>
      </c>
      <c r="BV97" s="85" t="s">
        <v>75</v>
      </c>
      <c r="BW97" s="85" t="s">
        <v>88</v>
      </c>
      <c r="BX97" s="85" t="s">
        <v>4</v>
      </c>
      <c r="CL97" s="85" t="s">
        <v>1</v>
      </c>
      <c r="CM97" s="85" t="s">
        <v>73</v>
      </c>
    </row>
    <row r="98" spans="1:91" s="7" customFormat="1" ht="27" customHeight="1">
      <c r="A98" s="76" t="s">
        <v>77</v>
      </c>
      <c r="B98" s="77"/>
      <c r="C98" s="78"/>
      <c r="D98" s="189" t="s">
        <v>89</v>
      </c>
      <c r="E98" s="189"/>
      <c r="F98" s="189"/>
      <c r="G98" s="189"/>
      <c r="H98" s="189"/>
      <c r="I98" s="79"/>
      <c r="J98" s="189" t="s">
        <v>90</v>
      </c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94">
        <f>'04 - SO 03 Stojan na bicy...'!J30</f>
        <v>0</v>
      </c>
      <c r="AH98" s="195"/>
      <c r="AI98" s="195"/>
      <c r="AJ98" s="195"/>
      <c r="AK98" s="195"/>
      <c r="AL98" s="195"/>
      <c r="AM98" s="195"/>
      <c r="AN98" s="194">
        <f t="shared" si="0"/>
        <v>0</v>
      </c>
      <c r="AO98" s="195"/>
      <c r="AP98" s="195"/>
      <c r="AQ98" s="80" t="s">
        <v>80</v>
      </c>
      <c r="AR98" s="77"/>
      <c r="AS98" s="81">
        <v>0</v>
      </c>
      <c r="AT98" s="82">
        <f t="shared" si="1"/>
        <v>0</v>
      </c>
      <c r="AU98" s="83">
        <f>'04 - SO 03 Stojan na bicy...'!P122</f>
        <v>0</v>
      </c>
      <c r="AV98" s="82">
        <f>'04 - SO 03 Stojan na bicy...'!J33</f>
        <v>0</v>
      </c>
      <c r="AW98" s="82">
        <f>'04 - SO 03 Stojan na bicy...'!J34</f>
        <v>0</v>
      </c>
      <c r="AX98" s="82">
        <f>'04 - SO 03 Stojan na bicy...'!J35</f>
        <v>0</v>
      </c>
      <c r="AY98" s="82">
        <f>'04 - SO 03 Stojan na bicy...'!J36</f>
        <v>0</v>
      </c>
      <c r="AZ98" s="82">
        <f>'04 - SO 03 Stojan na bicy...'!F33</f>
        <v>0</v>
      </c>
      <c r="BA98" s="82">
        <f>'04 - SO 03 Stojan na bicy...'!F34</f>
        <v>0</v>
      </c>
      <c r="BB98" s="82">
        <f>'04 - SO 03 Stojan na bicy...'!F35</f>
        <v>0</v>
      </c>
      <c r="BC98" s="82">
        <f>'04 - SO 03 Stojan na bicy...'!F36</f>
        <v>0</v>
      </c>
      <c r="BD98" s="84">
        <f>'04 - SO 03 Stojan na bicy...'!F37</f>
        <v>0</v>
      </c>
      <c r="BT98" s="85" t="s">
        <v>81</v>
      </c>
      <c r="BV98" s="85" t="s">
        <v>75</v>
      </c>
      <c r="BW98" s="85" t="s">
        <v>91</v>
      </c>
      <c r="BX98" s="85" t="s">
        <v>4</v>
      </c>
      <c r="CL98" s="85" t="s">
        <v>1</v>
      </c>
      <c r="CM98" s="85" t="s">
        <v>73</v>
      </c>
    </row>
    <row r="99" spans="1:91" s="7" customFormat="1" ht="27" customHeight="1">
      <c r="A99" s="76" t="s">
        <v>77</v>
      </c>
      <c r="B99" s="77"/>
      <c r="C99" s="78"/>
      <c r="D99" s="189" t="s">
        <v>92</v>
      </c>
      <c r="E99" s="189"/>
      <c r="F99" s="189"/>
      <c r="G99" s="189"/>
      <c r="H99" s="189"/>
      <c r="I99" s="79"/>
      <c r="J99" s="189" t="s">
        <v>93</v>
      </c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94">
        <f>'05 - SO 03 Stojan na bicy...'!J30</f>
        <v>0</v>
      </c>
      <c r="AH99" s="195"/>
      <c r="AI99" s="195"/>
      <c r="AJ99" s="195"/>
      <c r="AK99" s="195"/>
      <c r="AL99" s="195"/>
      <c r="AM99" s="195"/>
      <c r="AN99" s="194">
        <f t="shared" si="0"/>
        <v>0</v>
      </c>
      <c r="AO99" s="195"/>
      <c r="AP99" s="195"/>
      <c r="AQ99" s="80" t="s">
        <v>80</v>
      </c>
      <c r="AR99" s="77"/>
      <c r="AS99" s="81">
        <v>0</v>
      </c>
      <c r="AT99" s="82">
        <f t="shared" si="1"/>
        <v>0</v>
      </c>
      <c r="AU99" s="83">
        <f>'05 - SO 03 Stojan na bicy...'!P123</f>
        <v>0</v>
      </c>
      <c r="AV99" s="82">
        <f>'05 - SO 03 Stojan na bicy...'!J33</f>
        <v>0</v>
      </c>
      <c r="AW99" s="82">
        <f>'05 - SO 03 Stojan na bicy...'!J34</f>
        <v>0</v>
      </c>
      <c r="AX99" s="82">
        <f>'05 - SO 03 Stojan na bicy...'!J35</f>
        <v>0</v>
      </c>
      <c r="AY99" s="82">
        <f>'05 - SO 03 Stojan na bicy...'!J36</f>
        <v>0</v>
      </c>
      <c r="AZ99" s="82">
        <f>'05 - SO 03 Stojan na bicy...'!F33</f>
        <v>0</v>
      </c>
      <c r="BA99" s="82">
        <f>'05 - SO 03 Stojan na bicy...'!F34</f>
        <v>0</v>
      </c>
      <c r="BB99" s="82">
        <f>'05 - SO 03 Stojan na bicy...'!F35</f>
        <v>0</v>
      </c>
      <c r="BC99" s="82">
        <f>'05 - SO 03 Stojan na bicy...'!F36</f>
        <v>0</v>
      </c>
      <c r="BD99" s="84">
        <f>'05 - SO 03 Stojan na bicy...'!F37</f>
        <v>0</v>
      </c>
      <c r="BT99" s="85" t="s">
        <v>81</v>
      </c>
      <c r="BV99" s="85" t="s">
        <v>75</v>
      </c>
      <c r="BW99" s="85" t="s">
        <v>94</v>
      </c>
      <c r="BX99" s="85" t="s">
        <v>4</v>
      </c>
      <c r="CL99" s="85" t="s">
        <v>1</v>
      </c>
      <c r="CM99" s="85" t="s">
        <v>73</v>
      </c>
    </row>
    <row r="100" spans="1:91" s="7" customFormat="1" ht="40.5" customHeight="1">
      <c r="A100" s="76" t="s">
        <v>77</v>
      </c>
      <c r="B100" s="77"/>
      <c r="C100" s="78"/>
      <c r="D100" s="189" t="s">
        <v>95</v>
      </c>
      <c r="E100" s="189"/>
      <c r="F100" s="189"/>
      <c r="G100" s="189"/>
      <c r="H100" s="189"/>
      <c r="I100" s="79"/>
      <c r="J100" s="189" t="s">
        <v>96</v>
      </c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94">
        <f>'06 - SO 01 Prístrešok na ...'!J30</f>
        <v>0</v>
      </c>
      <c r="AH100" s="195"/>
      <c r="AI100" s="195"/>
      <c r="AJ100" s="195"/>
      <c r="AK100" s="195"/>
      <c r="AL100" s="195"/>
      <c r="AM100" s="195"/>
      <c r="AN100" s="194">
        <f t="shared" si="0"/>
        <v>0</v>
      </c>
      <c r="AO100" s="195"/>
      <c r="AP100" s="195"/>
      <c r="AQ100" s="80" t="s">
        <v>80</v>
      </c>
      <c r="AR100" s="77"/>
      <c r="AS100" s="81">
        <v>0</v>
      </c>
      <c r="AT100" s="82">
        <f t="shared" si="1"/>
        <v>0</v>
      </c>
      <c r="AU100" s="83">
        <f>'06 - SO 01 Prístrešok na ...'!P123</f>
        <v>0</v>
      </c>
      <c r="AV100" s="82">
        <f>'06 - SO 01 Prístrešok na ...'!J33</f>
        <v>0</v>
      </c>
      <c r="AW100" s="82">
        <f>'06 - SO 01 Prístrešok na ...'!J34</f>
        <v>0</v>
      </c>
      <c r="AX100" s="82">
        <f>'06 - SO 01 Prístrešok na ...'!J35</f>
        <v>0</v>
      </c>
      <c r="AY100" s="82">
        <f>'06 - SO 01 Prístrešok na ...'!J36</f>
        <v>0</v>
      </c>
      <c r="AZ100" s="82">
        <f>'06 - SO 01 Prístrešok na ...'!F33</f>
        <v>0</v>
      </c>
      <c r="BA100" s="82">
        <f>'06 - SO 01 Prístrešok na ...'!F34</f>
        <v>0</v>
      </c>
      <c r="BB100" s="82">
        <f>'06 - SO 01 Prístrešok na ...'!F35</f>
        <v>0</v>
      </c>
      <c r="BC100" s="82">
        <f>'06 - SO 01 Prístrešok na ...'!F36</f>
        <v>0</v>
      </c>
      <c r="BD100" s="84">
        <f>'06 - SO 01 Prístrešok na ...'!F37</f>
        <v>0</v>
      </c>
      <c r="BT100" s="85" t="s">
        <v>81</v>
      </c>
      <c r="BV100" s="85" t="s">
        <v>75</v>
      </c>
      <c r="BW100" s="85" t="s">
        <v>97</v>
      </c>
      <c r="BX100" s="85" t="s">
        <v>4</v>
      </c>
      <c r="CL100" s="85" t="s">
        <v>1</v>
      </c>
      <c r="CM100" s="85" t="s">
        <v>73</v>
      </c>
    </row>
    <row r="101" spans="1:91" s="7" customFormat="1" ht="27" customHeight="1">
      <c r="A101" s="76" t="s">
        <v>77</v>
      </c>
      <c r="B101" s="77"/>
      <c r="C101" s="78"/>
      <c r="D101" s="189" t="s">
        <v>98</v>
      </c>
      <c r="E101" s="189"/>
      <c r="F101" s="189"/>
      <c r="G101" s="189"/>
      <c r="H101" s="189"/>
      <c r="I101" s="79"/>
      <c r="J101" s="189" t="s">
        <v>99</v>
      </c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94">
        <f>'07 - SO 02 Prístrešok na ...'!J30</f>
        <v>0</v>
      </c>
      <c r="AH101" s="195"/>
      <c r="AI101" s="195"/>
      <c r="AJ101" s="195"/>
      <c r="AK101" s="195"/>
      <c r="AL101" s="195"/>
      <c r="AM101" s="195"/>
      <c r="AN101" s="194">
        <f t="shared" si="0"/>
        <v>0</v>
      </c>
      <c r="AO101" s="195"/>
      <c r="AP101" s="195"/>
      <c r="AQ101" s="80" t="s">
        <v>80</v>
      </c>
      <c r="AR101" s="77"/>
      <c r="AS101" s="81">
        <v>0</v>
      </c>
      <c r="AT101" s="82">
        <f t="shared" si="1"/>
        <v>0</v>
      </c>
      <c r="AU101" s="83">
        <f>'07 - SO 02 Prístrešok na ...'!P123</f>
        <v>0</v>
      </c>
      <c r="AV101" s="82">
        <f>'07 - SO 02 Prístrešok na ...'!J33</f>
        <v>0</v>
      </c>
      <c r="AW101" s="82">
        <f>'07 - SO 02 Prístrešok na ...'!J34</f>
        <v>0</v>
      </c>
      <c r="AX101" s="82">
        <f>'07 - SO 02 Prístrešok na ...'!J35</f>
        <v>0</v>
      </c>
      <c r="AY101" s="82">
        <f>'07 - SO 02 Prístrešok na ...'!J36</f>
        <v>0</v>
      </c>
      <c r="AZ101" s="82">
        <f>'07 - SO 02 Prístrešok na ...'!F33</f>
        <v>0</v>
      </c>
      <c r="BA101" s="82">
        <f>'07 - SO 02 Prístrešok na ...'!F34</f>
        <v>0</v>
      </c>
      <c r="BB101" s="82">
        <f>'07 - SO 02 Prístrešok na ...'!F35</f>
        <v>0</v>
      </c>
      <c r="BC101" s="82">
        <f>'07 - SO 02 Prístrešok na ...'!F36</f>
        <v>0</v>
      </c>
      <c r="BD101" s="84">
        <f>'07 - SO 02 Prístrešok na ...'!F37</f>
        <v>0</v>
      </c>
      <c r="BT101" s="85" t="s">
        <v>81</v>
      </c>
      <c r="BV101" s="85" t="s">
        <v>75</v>
      </c>
      <c r="BW101" s="85" t="s">
        <v>100</v>
      </c>
      <c r="BX101" s="85" t="s">
        <v>4</v>
      </c>
      <c r="CL101" s="85" t="s">
        <v>1</v>
      </c>
      <c r="CM101" s="85" t="s">
        <v>73</v>
      </c>
    </row>
    <row r="102" spans="1:91" s="7" customFormat="1" ht="27" customHeight="1">
      <c r="A102" s="76" t="s">
        <v>77</v>
      </c>
      <c r="B102" s="77"/>
      <c r="C102" s="78"/>
      <c r="D102" s="189" t="s">
        <v>101</v>
      </c>
      <c r="E102" s="189"/>
      <c r="F102" s="189"/>
      <c r="G102" s="189"/>
      <c r="H102" s="189"/>
      <c r="I102" s="79"/>
      <c r="J102" s="189" t="s">
        <v>102</v>
      </c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94">
        <f>'08 - SO 01 Prístrešok na ...'!J30</f>
        <v>0</v>
      </c>
      <c r="AH102" s="195"/>
      <c r="AI102" s="195"/>
      <c r="AJ102" s="195"/>
      <c r="AK102" s="195"/>
      <c r="AL102" s="195"/>
      <c r="AM102" s="195"/>
      <c r="AN102" s="194">
        <f t="shared" si="0"/>
        <v>0</v>
      </c>
      <c r="AO102" s="195"/>
      <c r="AP102" s="195"/>
      <c r="AQ102" s="80" t="s">
        <v>80</v>
      </c>
      <c r="AR102" s="77"/>
      <c r="AS102" s="81">
        <v>0</v>
      </c>
      <c r="AT102" s="82">
        <f t="shared" si="1"/>
        <v>0</v>
      </c>
      <c r="AU102" s="83">
        <f>'08 - SO 01 Prístrešok na ...'!P123</f>
        <v>0</v>
      </c>
      <c r="AV102" s="82">
        <f>'08 - SO 01 Prístrešok na ...'!J33</f>
        <v>0</v>
      </c>
      <c r="AW102" s="82">
        <f>'08 - SO 01 Prístrešok na ...'!J34</f>
        <v>0</v>
      </c>
      <c r="AX102" s="82">
        <f>'08 - SO 01 Prístrešok na ...'!J35</f>
        <v>0</v>
      </c>
      <c r="AY102" s="82">
        <f>'08 - SO 01 Prístrešok na ...'!J36</f>
        <v>0</v>
      </c>
      <c r="AZ102" s="82">
        <f>'08 - SO 01 Prístrešok na ...'!F33</f>
        <v>0</v>
      </c>
      <c r="BA102" s="82">
        <f>'08 - SO 01 Prístrešok na ...'!F34</f>
        <v>0</v>
      </c>
      <c r="BB102" s="82">
        <f>'08 - SO 01 Prístrešok na ...'!F35</f>
        <v>0</v>
      </c>
      <c r="BC102" s="82">
        <f>'08 - SO 01 Prístrešok na ...'!F36</f>
        <v>0</v>
      </c>
      <c r="BD102" s="84">
        <f>'08 - SO 01 Prístrešok na ...'!F37</f>
        <v>0</v>
      </c>
      <c r="BT102" s="85" t="s">
        <v>81</v>
      </c>
      <c r="BV102" s="85" t="s">
        <v>75</v>
      </c>
      <c r="BW102" s="85" t="s">
        <v>103</v>
      </c>
      <c r="BX102" s="85" t="s">
        <v>4</v>
      </c>
      <c r="CL102" s="85" t="s">
        <v>1</v>
      </c>
      <c r="CM102" s="85" t="s">
        <v>73</v>
      </c>
    </row>
    <row r="103" spans="1:91" s="7" customFormat="1" ht="27" customHeight="1">
      <c r="A103" s="76" t="s">
        <v>77</v>
      </c>
      <c r="B103" s="77"/>
      <c r="C103" s="78"/>
      <c r="D103" s="189" t="s">
        <v>104</v>
      </c>
      <c r="E103" s="189"/>
      <c r="F103" s="189"/>
      <c r="G103" s="189"/>
      <c r="H103" s="189"/>
      <c r="I103" s="79"/>
      <c r="J103" s="189" t="s">
        <v>105</v>
      </c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94">
        <f>'09 - SO 01 Prístrešok na ...'!J30</f>
        <v>0</v>
      </c>
      <c r="AH103" s="195"/>
      <c r="AI103" s="195"/>
      <c r="AJ103" s="195"/>
      <c r="AK103" s="195"/>
      <c r="AL103" s="195"/>
      <c r="AM103" s="195"/>
      <c r="AN103" s="194">
        <f t="shared" si="0"/>
        <v>0</v>
      </c>
      <c r="AO103" s="195"/>
      <c r="AP103" s="195"/>
      <c r="AQ103" s="80" t="s">
        <v>80</v>
      </c>
      <c r="AR103" s="77"/>
      <c r="AS103" s="81">
        <v>0</v>
      </c>
      <c r="AT103" s="82">
        <f t="shared" si="1"/>
        <v>0</v>
      </c>
      <c r="AU103" s="83">
        <f>'09 - SO 01 Prístrešok na ...'!P123</f>
        <v>0</v>
      </c>
      <c r="AV103" s="82">
        <f>'09 - SO 01 Prístrešok na ...'!J33</f>
        <v>0</v>
      </c>
      <c r="AW103" s="82">
        <f>'09 - SO 01 Prístrešok na ...'!J34</f>
        <v>0</v>
      </c>
      <c r="AX103" s="82">
        <f>'09 - SO 01 Prístrešok na ...'!J35</f>
        <v>0</v>
      </c>
      <c r="AY103" s="82">
        <f>'09 - SO 01 Prístrešok na ...'!J36</f>
        <v>0</v>
      </c>
      <c r="AZ103" s="82">
        <f>'09 - SO 01 Prístrešok na ...'!F33</f>
        <v>0</v>
      </c>
      <c r="BA103" s="82">
        <f>'09 - SO 01 Prístrešok na ...'!F34</f>
        <v>0</v>
      </c>
      <c r="BB103" s="82">
        <f>'09 - SO 01 Prístrešok na ...'!F35</f>
        <v>0</v>
      </c>
      <c r="BC103" s="82">
        <f>'09 - SO 01 Prístrešok na ...'!F36</f>
        <v>0</v>
      </c>
      <c r="BD103" s="84">
        <f>'09 - SO 01 Prístrešok na ...'!F37</f>
        <v>0</v>
      </c>
      <c r="BT103" s="85" t="s">
        <v>81</v>
      </c>
      <c r="BV103" s="85" t="s">
        <v>75</v>
      </c>
      <c r="BW103" s="85" t="s">
        <v>106</v>
      </c>
      <c r="BX103" s="85" t="s">
        <v>4</v>
      </c>
      <c r="CL103" s="85" t="s">
        <v>1</v>
      </c>
      <c r="CM103" s="85" t="s">
        <v>73</v>
      </c>
    </row>
    <row r="104" spans="1:91" s="7" customFormat="1" ht="40.5" customHeight="1">
      <c r="A104" s="76" t="s">
        <v>77</v>
      </c>
      <c r="B104" s="77"/>
      <c r="C104" s="78"/>
      <c r="D104" s="189" t="s">
        <v>107</v>
      </c>
      <c r="E104" s="189"/>
      <c r="F104" s="189"/>
      <c r="G104" s="189"/>
      <c r="H104" s="189"/>
      <c r="I104" s="79"/>
      <c r="J104" s="189" t="s">
        <v>108</v>
      </c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94">
        <f>'10 - SO 01 Prístrešok na ...'!J30</f>
        <v>0</v>
      </c>
      <c r="AH104" s="195"/>
      <c r="AI104" s="195"/>
      <c r="AJ104" s="195"/>
      <c r="AK104" s="195"/>
      <c r="AL104" s="195"/>
      <c r="AM104" s="195"/>
      <c r="AN104" s="194">
        <f t="shared" si="0"/>
        <v>0</v>
      </c>
      <c r="AO104" s="195"/>
      <c r="AP104" s="195"/>
      <c r="AQ104" s="80" t="s">
        <v>80</v>
      </c>
      <c r="AR104" s="77"/>
      <c r="AS104" s="86">
        <v>0</v>
      </c>
      <c r="AT104" s="87">
        <f t="shared" si="1"/>
        <v>0</v>
      </c>
      <c r="AU104" s="88">
        <f>'10 - SO 01 Prístrešok na ...'!P123</f>
        <v>0</v>
      </c>
      <c r="AV104" s="87">
        <f>'10 - SO 01 Prístrešok na ...'!J33</f>
        <v>0</v>
      </c>
      <c r="AW104" s="87">
        <f>'10 - SO 01 Prístrešok na ...'!J34</f>
        <v>0</v>
      </c>
      <c r="AX104" s="87">
        <f>'10 - SO 01 Prístrešok na ...'!J35</f>
        <v>0</v>
      </c>
      <c r="AY104" s="87">
        <f>'10 - SO 01 Prístrešok na ...'!J36</f>
        <v>0</v>
      </c>
      <c r="AZ104" s="87">
        <f>'10 - SO 01 Prístrešok na ...'!F33</f>
        <v>0</v>
      </c>
      <c r="BA104" s="87">
        <f>'10 - SO 01 Prístrešok na ...'!F34</f>
        <v>0</v>
      </c>
      <c r="BB104" s="87">
        <f>'10 - SO 01 Prístrešok na ...'!F35</f>
        <v>0</v>
      </c>
      <c r="BC104" s="87">
        <f>'10 - SO 01 Prístrešok na ...'!F36</f>
        <v>0</v>
      </c>
      <c r="BD104" s="89">
        <f>'10 - SO 01 Prístrešok na ...'!F37</f>
        <v>0</v>
      </c>
      <c r="BT104" s="85" t="s">
        <v>81</v>
      </c>
      <c r="BV104" s="85" t="s">
        <v>75</v>
      </c>
      <c r="BW104" s="85" t="s">
        <v>109</v>
      </c>
      <c r="BX104" s="85" t="s">
        <v>4</v>
      </c>
      <c r="CL104" s="85" t="s">
        <v>1</v>
      </c>
      <c r="CM104" s="85" t="s">
        <v>73</v>
      </c>
    </row>
    <row r="105" spans="1:91" s="2" customFormat="1" ht="30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30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91" s="2" customFormat="1" ht="7" customHeight="1">
      <c r="A106" s="29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30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</sheetData>
  <mergeCells count="78">
    <mergeCell ref="W32:AE32"/>
    <mergeCell ref="AK32:AO32"/>
    <mergeCell ref="W33:AE33"/>
    <mergeCell ref="AK33:AO33"/>
    <mergeCell ref="AK26:AO26"/>
    <mergeCell ref="W29:AE29"/>
    <mergeCell ref="AK29:AO29"/>
    <mergeCell ref="W30:AE30"/>
    <mergeCell ref="AK30:AO30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L30:P30"/>
    <mergeCell ref="L31:P31"/>
    <mergeCell ref="L32:P32"/>
    <mergeCell ref="L33:P33"/>
    <mergeCell ref="AN101:AP101"/>
    <mergeCell ref="AN98:AP98"/>
    <mergeCell ref="AN99:AP99"/>
    <mergeCell ref="AN100:AP100"/>
    <mergeCell ref="J99:AF99"/>
    <mergeCell ref="J100:AF100"/>
    <mergeCell ref="J101:AF101"/>
    <mergeCell ref="AG94:AM94"/>
    <mergeCell ref="AN94:AP94"/>
    <mergeCell ref="X35:AB35"/>
    <mergeCell ref="AK35:AO35"/>
    <mergeCell ref="AK31:AO31"/>
    <mergeCell ref="AN102:AP102"/>
    <mergeCell ref="AN103:AP103"/>
    <mergeCell ref="AN104:AP104"/>
    <mergeCell ref="D102:H102"/>
    <mergeCell ref="D95:H95"/>
    <mergeCell ref="D96:H96"/>
    <mergeCell ref="D97:H97"/>
    <mergeCell ref="D98:H98"/>
    <mergeCell ref="D99:H99"/>
    <mergeCell ref="D100:H100"/>
    <mergeCell ref="D101:H101"/>
    <mergeCell ref="D103:H103"/>
    <mergeCell ref="D104:H104"/>
    <mergeCell ref="AG104:AM104"/>
    <mergeCell ref="AG103:AM103"/>
    <mergeCell ref="J98:AF98"/>
    <mergeCell ref="C92:G92"/>
    <mergeCell ref="I92:AF92"/>
    <mergeCell ref="J95:AF95"/>
    <mergeCell ref="J96:AF96"/>
    <mergeCell ref="J97:AF97"/>
    <mergeCell ref="J102:AF102"/>
    <mergeCell ref="J103:AF103"/>
    <mergeCell ref="J104:AF104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G98:AM98"/>
    <mergeCell ref="AG99:AM99"/>
    <mergeCell ref="AG100:AM100"/>
    <mergeCell ref="AG101:AM101"/>
    <mergeCell ref="AG102:AM102"/>
  </mergeCells>
  <hyperlinks>
    <hyperlink ref="A95" location="'01 - SO 01 Prístrešok na ...'!C2" display="/"/>
    <hyperlink ref="A96" location="'02 - SO 03 Stojan na bicy...'!C2" display="/"/>
    <hyperlink ref="A97" location="'03 - SO 03 Stojan na bicy...'!C2" display="/"/>
    <hyperlink ref="A98" location="'04 - SO 03 Stojan na bicy...'!C2" display="/"/>
    <hyperlink ref="A99" location="'05 - SO 03 Stojan na bicy...'!C2" display="/"/>
    <hyperlink ref="A100" location="'06 - SO 01 Prístrešok na ...'!C2" display="/"/>
    <hyperlink ref="A101" location="'07 - SO 02 Prístrešok na ...'!C2" display="/"/>
    <hyperlink ref="A102" location="'08 - SO 01 Prístrešok na ...'!C2" display="/"/>
    <hyperlink ref="A103" location="'09 - SO 01 Prístrešok na ...'!C2" display="/"/>
    <hyperlink ref="A104" location="'10 - SO 01 Prístrešok na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4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0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0"/>
      <c r="L2" s="205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106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110</v>
      </c>
      <c r="I4" s="90"/>
      <c r="L4" s="17"/>
      <c r="M4" s="92" t="s">
        <v>8</v>
      </c>
      <c r="AT4" s="14" t="s">
        <v>3</v>
      </c>
    </row>
    <row r="5" spans="1:46" s="1" customFormat="1" ht="7" customHeight="1">
      <c r="B5" s="17"/>
      <c r="I5" s="90"/>
      <c r="L5" s="17"/>
    </row>
    <row r="6" spans="1:46" s="1" customFormat="1" ht="12" customHeight="1">
      <c r="B6" s="17"/>
      <c r="D6" s="24" t="s">
        <v>14</v>
      </c>
      <c r="I6" s="90"/>
      <c r="L6" s="17"/>
    </row>
    <row r="7" spans="1:46" s="1" customFormat="1" ht="16.5" customHeight="1">
      <c r="B7" s="17"/>
      <c r="E7" s="229" t="str">
        <f>'Rekapitulácia stavby'!K6</f>
        <v>Doplnková infraštruktúra v meste Stará Ľubovňa</v>
      </c>
      <c r="F7" s="230"/>
      <c r="G7" s="230"/>
      <c r="H7" s="230"/>
      <c r="I7" s="90"/>
      <c r="L7" s="17"/>
    </row>
    <row r="8" spans="1:46" s="2" customFormat="1" ht="12" customHeight="1">
      <c r="A8" s="29"/>
      <c r="B8" s="30"/>
      <c r="C8" s="29"/>
      <c r="D8" s="24" t="s">
        <v>111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3" t="s">
        <v>340</v>
      </c>
      <c r="F9" s="228"/>
      <c r="G9" s="228"/>
      <c r="H9" s="228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9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94" t="s">
        <v>20</v>
      </c>
      <c r="J12" s="52">
        <f>'Rekapitulácia stavby'!AN8</f>
        <v>43908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94" t="s">
        <v>24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1" t="str">
        <f>'Rekapitulácia stavby'!E14</f>
        <v>Vyplň údaj</v>
      </c>
      <c r="F18" s="216"/>
      <c r="G18" s="216"/>
      <c r="H18" s="216"/>
      <c r="I18" s="94" t="s">
        <v>24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94" t="s">
        <v>22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94" t="s">
        <v>24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24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20" t="s">
        <v>1</v>
      </c>
      <c r="F27" s="220"/>
      <c r="G27" s="220"/>
      <c r="H27" s="220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4" customHeight="1">
      <c r="A30" s="29"/>
      <c r="B30" s="30"/>
      <c r="C30" s="29"/>
      <c r="D30" s="100" t="s">
        <v>33</v>
      </c>
      <c r="E30" s="29"/>
      <c r="F30" s="29"/>
      <c r="G30" s="29"/>
      <c r="H30" s="29"/>
      <c r="I30" s="93"/>
      <c r="J30" s="68">
        <f>ROUND(J123,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101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102" t="s">
        <v>37</v>
      </c>
      <c r="E33" s="24" t="s">
        <v>38</v>
      </c>
      <c r="F33" s="103">
        <f>ROUND((SUM(BE123:BE163)),  2)</f>
        <v>0</v>
      </c>
      <c r="G33" s="29"/>
      <c r="H33" s="29"/>
      <c r="I33" s="104">
        <v>0.2</v>
      </c>
      <c r="J33" s="103">
        <f>ROUND(((SUM(BE123:BE163))*I33),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24" t="s">
        <v>39</v>
      </c>
      <c r="F34" s="103">
        <f>ROUND((SUM(BF123:BF163)),  2)</f>
        <v>0</v>
      </c>
      <c r="G34" s="29"/>
      <c r="H34" s="29"/>
      <c r="I34" s="104">
        <v>0.2</v>
      </c>
      <c r="J34" s="103">
        <f>ROUND(((SUM(BF123:BF163))*I34),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4" t="s">
        <v>40</v>
      </c>
      <c r="F35" s="103">
        <f>ROUND((SUM(BG123:BG163)),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4" t="s">
        <v>41</v>
      </c>
      <c r="F36" s="103">
        <f>ROUND((SUM(BH123:BH163)),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24" t="s">
        <v>42</v>
      </c>
      <c r="F37" s="103">
        <f>ROUND((SUM(BI123:BI163)),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4" customHeight="1">
      <c r="A39" s="29"/>
      <c r="B39" s="30"/>
      <c r="C39" s="105"/>
      <c r="D39" s="106" t="s">
        <v>43</v>
      </c>
      <c r="E39" s="57"/>
      <c r="F39" s="57"/>
      <c r="G39" s="107" t="s">
        <v>44</v>
      </c>
      <c r="H39" s="108" t="s">
        <v>45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17"/>
      <c r="I41" s="90"/>
      <c r="L41" s="17"/>
    </row>
    <row r="42" spans="1:31" s="1" customFormat="1" ht="14.5" customHeight="1">
      <c r="B42" s="17"/>
      <c r="I42" s="90"/>
      <c r="L42" s="17"/>
    </row>
    <row r="43" spans="1:31" s="1" customFormat="1" ht="14.5" customHeight="1">
      <c r="B43" s="17"/>
      <c r="I43" s="90"/>
      <c r="L43" s="17"/>
    </row>
    <row r="44" spans="1:31" s="1" customFormat="1" ht="14.5" customHeight="1">
      <c r="B44" s="17"/>
      <c r="I44" s="90"/>
      <c r="L44" s="17"/>
    </row>
    <row r="45" spans="1:31" s="1" customFormat="1" ht="14.5" customHeight="1">
      <c r="B45" s="17"/>
      <c r="I45" s="90"/>
      <c r="L45" s="17"/>
    </row>
    <row r="46" spans="1:31" s="1" customFormat="1" ht="14.5" customHeight="1">
      <c r="B46" s="17"/>
      <c r="I46" s="90"/>
      <c r="L46" s="17"/>
    </row>
    <row r="47" spans="1:31" s="1" customFormat="1" ht="14.5" customHeight="1">
      <c r="B47" s="17"/>
      <c r="I47" s="90"/>
      <c r="L47" s="17"/>
    </row>
    <row r="48" spans="1:31" s="1" customFormat="1" ht="14.5" customHeight="1">
      <c r="B48" s="17"/>
      <c r="I48" s="90"/>
      <c r="L48" s="17"/>
    </row>
    <row r="49" spans="1:31" s="1" customFormat="1" ht="14.5" customHeight="1">
      <c r="B49" s="17"/>
      <c r="I49" s="90"/>
      <c r="L49" s="17"/>
    </row>
    <row r="50" spans="1:31" s="2" customFormat="1" ht="14.5" customHeight="1">
      <c r="B50" s="39"/>
      <c r="D50" s="40" t="s">
        <v>46</v>
      </c>
      <c r="E50" s="41"/>
      <c r="F50" s="41"/>
      <c r="G50" s="40" t="s">
        <v>47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5">
      <c r="A61" s="29"/>
      <c r="B61" s="30"/>
      <c r="C61" s="29"/>
      <c r="D61" s="42" t="s">
        <v>48</v>
      </c>
      <c r="E61" s="32"/>
      <c r="F61" s="113" t="s">
        <v>49</v>
      </c>
      <c r="G61" s="42" t="s">
        <v>48</v>
      </c>
      <c r="H61" s="32"/>
      <c r="I61" s="114"/>
      <c r="J61" s="11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5">
      <c r="A76" s="29"/>
      <c r="B76" s="30"/>
      <c r="C76" s="29"/>
      <c r="D76" s="42" t="s">
        <v>48</v>
      </c>
      <c r="E76" s="32"/>
      <c r="F76" s="113" t="s">
        <v>49</v>
      </c>
      <c r="G76" s="42" t="s">
        <v>48</v>
      </c>
      <c r="H76" s="32"/>
      <c r="I76" s="114"/>
      <c r="J76" s="11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hidden="1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hidden="1" customHeight="1">
      <c r="A82" s="29"/>
      <c r="B82" s="30"/>
      <c r="C82" s="18" t="s">
        <v>113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hidden="1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9" t="str">
        <f>E7</f>
        <v>Doplnková infraštruktúra v meste Stará Ľubovňa</v>
      </c>
      <c r="F85" s="230"/>
      <c r="G85" s="230"/>
      <c r="H85" s="230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111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3" t="str">
        <f>E9</f>
        <v>09 - SO 01 Prístrešok na bicykle 8,3x2,8m (ZŠ Levošská)</v>
      </c>
      <c r="F87" s="228"/>
      <c r="G87" s="228"/>
      <c r="H87" s="228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hidden="1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>Stará Ľubovňa</v>
      </c>
      <c r="G89" s="29"/>
      <c r="H89" s="29"/>
      <c r="I89" s="94" t="s">
        <v>20</v>
      </c>
      <c r="J89" s="52">
        <f>IF(J12="","",J12)</f>
        <v>43908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hidden="1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8" hidden="1" customHeight="1">
      <c r="A91" s="29"/>
      <c r="B91" s="30"/>
      <c r="C91" s="24" t="s">
        <v>21</v>
      </c>
      <c r="D91" s="29"/>
      <c r="E91" s="29"/>
      <c r="F91" s="22" t="str">
        <f>E15</f>
        <v>Mesto Stará Ľubovňa</v>
      </c>
      <c r="G91" s="29"/>
      <c r="H91" s="29"/>
      <c r="I91" s="94" t="s">
        <v>27</v>
      </c>
      <c r="J91" s="27" t="str">
        <f>E21</f>
        <v>Ing. arch. Patrik Kasperkevič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94" t="s">
        <v>30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4" hidden="1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9" t="s">
        <v>114</v>
      </c>
      <c r="D94" s="105"/>
      <c r="E94" s="105"/>
      <c r="F94" s="105"/>
      <c r="G94" s="105"/>
      <c r="H94" s="105"/>
      <c r="I94" s="120"/>
      <c r="J94" s="121" t="s">
        <v>115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4" hidden="1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22" t="s">
        <v>116</v>
      </c>
      <c r="D96" s="29"/>
      <c r="E96" s="29"/>
      <c r="F96" s="29"/>
      <c r="G96" s="29"/>
      <c r="H96" s="29"/>
      <c r="I96" s="93"/>
      <c r="J96" s="68">
        <f>J123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117</v>
      </c>
    </row>
    <row r="97" spans="1:31" s="9" customFormat="1" ht="25" hidden="1" customHeight="1">
      <c r="B97" s="123"/>
      <c r="D97" s="124" t="s">
        <v>118</v>
      </c>
      <c r="E97" s="125"/>
      <c r="F97" s="125"/>
      <c r="G97" s="125"/>
      <c r="H97" s="125"/>
      <c r="I97" s="126"/>
      <c r="J97" s="127">
        <f>J124</f>
        <v>0</v>
      </c>
      <c r="L97" s="123"/>
    </row>
    <row r="98" spans="1:31" s="10" customFormat="1" ht="19.899999999999999" hidden="1" customHeight="1">
      <c r="B98" s="128"/>
      <c r="D98" s="129" t="s">
        <v>119</v>
      </c>
      <c r="E98" s="130"/>
      <c r="F98" s="130"/>
      <c r="G98" s="130"/>
      <c r="H98" s="130"/>
      <c r="I98" s="131"/>
      <c r="J98" s="132">
        <f>J125</f>
        <v>0</v>
      </c>
      <c r="L98" s="128"/>
    </row>
    <row r="99" spans="1:31" s="10" customFormat="1" ht="19.899999999999999" hidden="1" customHeight="1">
      <c r="B99" s="128"/>
      <c r="D99" s="129" t="s">
        <v>120</v>
      </c>
      <c r="E99" s="130"/>
      <c r="F99" s="130"/>
      <c r="G99" s="130"/>
      <c r="H99" s="130"/>
      <c r="I99" s="131"/>
      <c r="J99" s="132">
        <f>J135</f>
        <v>0</v>
      </c>
      <c r="L99" s="128"/>
    </row>
    <row r="100" spans="1:31" s="10" customFormat="1" ht="19.899999999999999" hidden="1" customHeight="1">
      <c r="B100" s="128"/>
      <c r="D100" s="129" t="s">
        <v>121</v>
      </c>
      <c r="E100" s="130"/>
      <c r="F100" s="130"/>
      <c r="G100" s="130"/>
      <c r="H100" s="130"/>
      <c r="I100" s="131"/>
      <c r="J100" s="132">
        <f>J142</f>
        <v>0</v>
      </c>
      <c r="L100" s="128"/>
    </row>
    <row r="101" spans="1:31" s="10" customFormat="1" ht="19.899999999999999" hidden="1" customHeight="1">
      <c r="B101" s="128"/>
      <c r="D101" s="129" t="s">
        <v>122</v>
      </c>
      <c r="E101" s="130"/>
      <c r="F101" s="130"/>
      <c r="G101" s="130"/>
      <c r="H101" s="130"/>
      <c r="I101" s="131"/>
      <c r="J101" s="132">
        <f>J144</f>
        <v>0</v>
      </c>
      <c r="L101" s="128"/>
    </row>
    <row r="102" spans="1:31" s="10" customFormat="1" ht="19.899999999999999" hidden="1" customHeight="1">
      <c r="B102" s="128"/>
      <c r="D102" s="129" t="s">
        <v>123</v>
      </c>
      <c r="E102" s="130"/>
      <c r="F102" s="130"/>
      <c r="G102" s="130"/>
      <c r="H102" s="130"/>
      <c r="I102" s="131"/>
      <c r="J102" s="132">
        <f>J150</f>
        <v>0</v>
      </c>
      <c r="L102" s="128"/>
    </row>
    <row r="103" spans="1:31" s="10" customFormat="1" ht="19.899999999999999" hidden="1" customHeight="1">
      <c r="B103" s="128"/>
      <c r="D103" s="129" t="s">
        <v>124</v>
      </c>
      <c r="E103" s="130"/>
      <c r="F103" s="130"/>
      <c r="G103" s="130"/>
      <c r="H103" s="130"/>
      <c r="I103" s="131"/>
      <c r="J103" s="132">
        <f>J162</f>
        <v>0</v>
      </c>
      <c r="L103" s="128"/>
    </row>
    <row r="104" spans="1:31" s="2" customFormat="1" ht="21.75" hidden="1" customHeight="1">
      <c r="A104" s="29"/>
      <c r="B104" s="30"/>
      <c r="C104" s="29"/>
      <c r="D104" s="29"/>
      <c r="E104" s="29"/>
      <c r="F104" s="29"/>
      <c r="G104" s="29"/>
      <c r="H104" s="29"/>
      <c r="I104" s="93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7" hidden="1" customHeight="1">
      <c r="A105" s="29"/>
      <c r="B105" s="44"/>
      <c r="C105" s="45"/>
      <c r="D105" s="45"/>
      <c r="E105" s="45"/>
      <c r="F105" s="45"/>
      <c r="G105" s="45"/>
      <c r="H105" s="45"/>
      <c r="I105" s="117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hidden="1"/>
    <row r="107" spans="1:31" hidden="1"/>
    <row r="108" spans="1:31" hidden="1"/>
    <row r="109" spans="1:31" s="2" customFormat="1" ht="7" customHeight="1">
      <c r="A109" s="29"/>
      <c r="B109" s="46"/>
      <c r="C109" s="47"/>
      <c r="D109" s="47"/>
      <c r="E109" s="47"/>
      <c r="F109" s="47"/>
      <c r="G109" s="47"/>
      <c r="H109" s="47"/>
      <c r="I109" s="118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5" customHeight="1">
      <c r="A110" s="29"/>
      <c r="B110" s="30"/>
      <c r="C110" s="18" t="s">
        <v>125</v>
      </c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7" customHeight="1">
      <c r="A111" s="29"/>
      <c r="B111" s="30"/>
      <c r="C111" s="29"/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14</v>
      </c>
      <c r="D112" s="29"/>
      <c r="E112" s="29"/>
      <c r="F112" s="29"/>
      <c r="G112" s="29"/>
      <c r="H112" s="29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29" t="str">
        <f>E7</f>
        <v>Doplnková infraštruktúra v meste Stará Ľubovňa</v>
      </c>
      <c r="F113" s="230"/>
      <c r="G113" s="230"/>
      <c r="H113" s="230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111</v>
      </c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213" t="str">
        <f>E9</f>
        <v>09 - SO 01 Prístrešok na bicykle 8,3x2,8m (ZŠ Levošská)</v>
      </c>
      <c r="F115" s="228"/>
      <c r="G115" s="228"/>
      <c r="H115" s="228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7" customHeight="1">
      <c r="A116" s="29"/>
      <c r="B116" s="30"/>
      <c r="C116" s="29"/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18</v>
      </c>
      <c r="D117" s="29"/>
      <c r="E117" s="29"/>
      <c r="F117" s="22" t="str">
        <f>F12</f>
        <v>Stará Ľubovňa</v>
      </c>
      <c r="G117" s="29"/>
      <c r="H117" s="29"/>
      <c r="I117" s="94" t="s">
        <v>20</v>
      </c>
      <c r="J117" s="52">
        <f>IF(J12="","",J12)</f>
        <v>43908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7" customHeight="1">
      <c r="A118" s="29"/>
      <c r="B118" s="30"/>
      <c r="C118" s="29"/>
      <c r="D118" s="29"/>
      <c r="E118" s="29"/>
      <c r="F118" s="29"/>
      <c r="G118" s="29"/>
      <c r="H118" s="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8" customHeight="1">
      <c r="A119" s="29"/>
      <c r="B119" s="30"/>
      <c r="C119" s="24" t="s">
        <v>21</v>
      </c>
      <c r="D119" s="29"/>
      <c r="E119" s="29"/>
      <c r="F119" s="22" t="str">
        <f>E15</f>
        <v>Mesto Stará Ľubovňa</v>
      </c>
      <c r="G119" s="29"/>
      <c r="H119" s="29"/>
      <c r="I119" s="94" t="s">
        <v>27</v>
      </c>
      <c r="J119" s="27" t="str">
        <f>E21</f>
        <v>Ing. arch. Patrik Kasperkevič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5" customHeight="1">
      <c r="A120" s="29"/>
      <c r="B120" s="30"/>
      <c r="C120" s="24" t="s">
        <v>25</v>
      </c>
      <c r="D120" s="29"/>
      <c r="E120" s="29"/>
      <c r="F120" s="22" t="str">
        <f>IF(E18="","",E18)</f>
        <v>Vyplň údaj</v>
      </c>
      <c r="G120" s="29"/>
      <c r="H120" s="29"/>
      <c r="I120" s="94" t="s">
        <v>30</v>
      </c>
      <c r="J120" s="27" t="str">
        <f>E24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4" customHeight="1">
      <c r="A121" s="29"/>
      <c r="B121" s="30"/>
      <c r="C121" s="29"/>
      <c r="D121" s="29"/>
      <c r="E121" s="29"/>
      <c r="F121" s="29"/>
      <c r="G121" s="29"/>
      <c r="H121" s="29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33"/>
      <c r="B122" s="134"/>
      <c r="C122" s="135" t="s">
        <v>126</v>
      </c>
      <c r="D122" s="136" t="s">
        <v>58</v>
      </c>
      <c r="E122" s="136" t="s">
        <v>54</v>
      </c>
      <c r="F122" s="136" t="s">
        <v>55</v>
      </c>
      <c r="G122" s="136" t="s">
        <v>127</v>
      </c>
      <c r="H122" s="136" t="s">
        <v>128</v>
      </c>
      <c r="I122" s="137" t="s">
        <v>129</v>
      </c>
      <c r="J122" s="138" t="s">
        <v>115</v>
      </c>
      <c r="K122" s="139" t="s">
        <v>130</v>
      </c>
      <c r="L122" s="140"/>
      <c r="M122" s="59" t="s">
        <v>1</v>
      </c>
      <c r="N122" s="60" t="s">
        <v>37</v>
      </c>
      <c r="O122" s="60" t="s">
        <v>131</v>
      </c>
      <c r="P122" s="60" t="s">
        <v>132</v>
      </c>
      <c r="Q122" s="60" t="s">
        <v>133</v>
      </c>
      <c r="R122" s="60" t="s">
        <v>134</v>
      </c>
      <c r="S122" s="60" t="s">
        <v>135</v>
      </c>
      <c r="T122" s="61" t="s">
        <v>136</v>
      </c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</row>
    <row r="123" spans="1:65" s="2" customFormat="1" ht="22.9" customHeight="1">
      <c r="A123" s="29"/>
      <c r="B123" s="30"/>
      <c r="C123" s="66" t="s">
        <v>116</v>
      </c>
      <c r="D123" s="29"/>
      <c r="E123" s="29"/>
      <c r="F123" s="29"/>
      <c r="G123" s="29"/>
      <c r="H123" s="29"/>
      <c r="I123" s="93"/>
      <c r="J123" s="141">
        <f>BK123</f>
        <v>0</v>
      </c>
      <c r="K123" s="29"/>
      <c r="L123" s="30"/>
      <c r="M123" s="62"/>
      <c r="N123" s="53"/>
      <c r="O123" s="63"/>
      <c r="P123" s="142">
        <f>P124</f>
        <v>0</v>
      </c>
      <c r="Q123" s="63"/>
      <c r="R123" s="142">
        <f>R124</f>
        <v>88.266830870000007</v>
      </c>
      <c r="S123" s="63"/>
      <c r="T123" s="143">
        <f>T124</f>
        <v>23.270800000000001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72</v>
      </c>
      <c r="AU123" s="14" t="s">
        <v>117</v>
      </c>
      <c r="BK123" s="144">
        <f>BK124</f>
        <v>0</v>
      </c>
    </row>
    <row r="124" spans="1:65" s="12" customFormat="1" ht="25.9" customHeight="1">
      <c r="B124" s="145"/>
      <c r="D124" s="146" t="s">
        <v>72</v>
      </c>
      <c r="E124" s="147" t="s">
        <v>137</v>
      </c>
      <c r="F124" s="147" t="s">
        <v>138</v>
      </c>
      <c r="I124" s="148"/>
      <c r="J124" s="149">
        <f>BK124</f>
        <v>0</v>
      </c>
      <c r="L124" s="145"/>
      <c r="M124" s="150"/>
      <c r="N124" s="151"/>
      <c r="O124" s="151"/>
      <c r="P124" s="152">
        <f>P125+P135+P142+P144+P150+P162</f>
        <v>0</v>
      </c>
      <c r="Q124" s="151"/>
      <c r="R124" s="152">
        <f>R125+R135+R142+R144+R150+R162</f>
        <v>88.266830870000007</v>
      </c>
      <c r="S124" s="151"/>
      <c r="T124" s="153">
        <f>T125+T135+T142+T144+T150+T162</f>
        <v>23.270800000000001</v>
      </c>
      <c r="AR124" s="146" t="s">
        <v>81</v>
      </c>
      <c r="AT124" s="154" t="s">
        <v>72</v>
      </c>
      <c r="AU124" s="154" t="s">
        <v>73</v>
      </c>
      <c r="AY124" s="146" t="s">
        <v>139</v>
      </c>
      <c r="BK124" s="155">
        <f>BK125+BK135+BK142+BK144+BK150+BK162</f>
        <v>0</v>
      </c>
    </row>
    <row r="125" spans="1:65" s="12" customFormat="1" ht="22.9" customHeight="1">
      <c r="B125" s="145"/>
      <c r="D125" s="146" t="s">
        <v>72</v>
      </c>
      <c r="E125" s="156" t="s">
        <v>81</v>
      </c>
      <c r="F125" s="156" t="s">
        <v>140</v>
      </c>
      <c r="I125" s="148"/>
      <c r="J125" s="157">
        <f>BK125</f>
        <v>0</v>
      </c>
      <c r="L125" s="145"/>
      <c r="M125" s="150"/>
      <c r="N125" s="151"/>
      <c r="O125" s="151"/>
      <c r="P125" s="152">
        <f>SUM(P126:P134)</f>
        <v>0</v>
      </c>
      <c r="Q125" s="151"/>
      <c r="R125" s="152">
        <f>SUM(R126:R134)</f>
        <v>0</v>
      </c>
      <c r="S125" s="151"/>
      <c r="T125" s="153">
        <f>SUM(T126:T134)</f>
        <v>23.270800000000001</v>
      </c>
      <c r="AR125" s="146" t="s">
        <v>81</v>
      </c>
      <c r="AT125" s="154" t="s">
        <v>72</v>
      </c>
      <c r="AU125" s="154" t="s">
        <v>81</v>
      </c>
      <c r="AY125" s="146" t="s">
        <v>139</v>
      </c>
      <c r="BK125" s="155">
        <f>SUM(BK126:BK134)</f>
        <v>0</v>
      </c>
    </row>
    <row r="126" spans="1:65" s="2" customFormat="1" ht="24" customHeight="1">
      <c r="A126" s="29"/>
      <c r="B126" s="158"/>
      <c r="C126" s="159" t="s">
        <v>81</v>
      </c>
      <c r="D126" s="159" t="s">
        <v>141</v>
      </c>
      <c r="E126" s="160" t="s">
        <v>281</v>
      </c>
      <c r="F126" s="161" t="s">
        <v>282</v>
      </c>
      <c r="G126" s="162" t="s">
        <v>169</v>
      </c>
      <c r="H126" s="163">
        <v>66.3</v>
      </c>
      <c r="I126" s="164"/>
      <c r="J126" s="165">
        <f t="shared" ref="J126:J134" si="0">ROUND(I126*H126,2)</f>
        <v>0</v>
      </c>
      <c r="K126" s="166"/>
      <c r="L126" s="30"/>
      <c r="M126" s="167" t="s">
        <v>1</v>
      </c>
      <c r="N126" s="168" t="s">
        <v>39</v>
      </c>
      <c r="O126" s="55"/>
      <c r="P126" s="169">
        <f t="shared" ref="P126:P134" si="1">O126*H126</f>
        <v>0</v>
      </c>
      <c r="Q126" s="169">
        <v>0</v>
      </c>
      <c r="R126" s="169">
        <f t="shared" ref="R126:R134" si="2">Q126*H126</f>
        <v>0</v>
      </c>
      <c r="S126" s="169">
        <v>0.316</v>
      </c>
      <c r="T126" s="170">
        <f t="shared" ref="T126:T134" si="3">S126*H126</f>
        <v>20.950800000000001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145</v>
      </c>
      <c r="AT126" s="171" t="s">
        <v>141</v>
      </c>
      <c r="AU126" s="171" t="s">
        <v>146</v>
      </c>
      <c r="AY126" s="14" t="s">
        <v>139</v>
      </c>
      <c r="BE126" s="172">
        <f t="shared" ref="BE126:BE134" si="4">IF(N126="základná",J126,0)</f>
        <v>0</v>
      </c>
      <c r="BF126" s="172">
        <f t="shared" ref="BF126:BF134" si="5">IF(N126="znížená",J126,0)</f>
        <v>0</v>
      </c>
      <c r="BG126" s="172">
        <f t="shared" ref="BG126:BG134" si="6">IF(N126="zákl. prenesená",J126,0)</f>
        <v>0</v>
      </c>
      <c r="BH126" s="172">
        <f t="shared" ref="BH126:BH134" si="7">IF(N126="zníž. prenesená",J126,0)</f>
        <v>0</v>
      </c>
      <c r="BI126" s="172">
        <f t="shared" ref="BI126:BI134" si="8">IF(N126="nulová",J126,0)</f>
        <v>0</v>
      </c>
      <c r="BJ126" s="14" t="s">
        <v>146</v>
      </c>
      <c r="BK126" s="172">
        <f t="shared" ref="BK126:BK134" si="9">ROUND(I126*H126,2)</f>
        <v>0</v>
      </c>
      <c r="BL126" s="14" t="s">
        <v>145</v>
      </c>
      <c r="BM126" s="171" t="s">
        <v>329</v>
      </c>
    </row>
    <row r="127" spans="1:65" s="2" customFormat="1" ht="24" customHeight="1">
      <c r="A127" s="29"/>
      <c r="B127" s="158"/>
      <c r="C127" s="159" t="s">
        <v>146</v>
      </c>
      <c r="D127" s="159" t="s">
        <v>141</v>
      </c>
      <c r="E127" s="160" t="s">
        <v>330</v>
      </c>
      <c r="F127" s="161" t="s">
        <v>331</v>
      </c>
      <c r="G127" s="162" t="s">
        <v>225</v>
      </c>
      <c r="H127" s="163">
        <v>58</v>
      </c>
      <c r="I127" s="164"/>
      <c r="J127" s="165">
        <f t="shared" si="0"/>
        <v>0</v>
      </c>
      <c r="K127" s="166"/>
      <c r="L127" s="30"/>
      <c r="M127" s="167" t="s">
        <v>1</v>
      </c>
      <c r="N127" s="168" t="s">
        <v>39</v>
      </c>
      <c r="O127" s="55"/>
      <c r="P127" s="169">
        <f t="shared" si="1"/>
        <v>0</v>
      </c>
      <c r="Q127" s="169">
        <v>0</v>
      </c>
      <c r="R127" s="169">
        <f t="shared" si="2"/>
        <v>0</v>
      </c>
      <c r="S127" s="169">
        <v>0.04</v>
      </c>
      <c r="T127" s="170">
        <f t="shared" si="3"/>
        <v>2.3199999999999998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145</v>
      </c>
      <c r="AT127" s="171" t="s">
        <v>141</v>
      </c>
      <c r="AU127" s="171" t="s">
        <v>146</v>
      </c>
      <c r="AY127" s="14" t="s">
        <v>139</v>
      </c>
      <c r="BE127" s="172">
        <f t="shared" si="4"/>
        <v>0</v>
      </c>
      <c r="BF127" s="172">
        <f t="shared" si="5"/>
        <v>0</v>
      </c>
      <c r="BG127" s="172">
        <f t="shared" si="6"/>
        <v>0</v>
      </c>
      <c r="BH127" s="172">
        <f t="shared" si="7"/>
        <v>0</v>
      </c>
      <c r="BI127" s="172">
        <f t="shared" si="8"/>
        <v>0</v>
      </c>
      <c r="BJ127" s="14" t="s">
        <v>146</v>
      </c>
      <c r="BK127" s="172">
        <f t="shared" si="9"/>
        <v>0</v>
      </c>
      <c r="BL127" s="14" t="s">
        <v>145</v>
      </c>
      <c r="BM127" s="171" t="s">
        <v>341</v>
      </c>
    </row>
    <row r="128" spans="1:65" s="2" customFormat="1" ht="24" customHeight="1">
      <c r="A128" s="29"/>
      <c r="B128" s="158"/>
      <c r="C128" s="159" t="s">
        <v>151</v>
      </c>
      <c r="D128" s="159" t="s">
        <v>141</v>
      </c>
      <c r="E128" s="160" t="s">
        <v>142</v>
      </c>
      <c r="F128" s="161" t="s">
        <v>143</v>
      </c>
      <c r="G128" s="162" t="s">
        <v>144</v>
      </c>
      <c r="H128" s="163">
        <v>30.812999999999999</v>
      </c>
      <c r="I128" s="164"/>
      <c r="J128" s="165">
        <f t="shared" si="0"/>
        <v>0</v>
      </c>
      <c r="K128" s="166"/>
      <c r="L128" s="30"/>
      <c r="M128" s="167" t="s">
        <v>1</v>
      </c>
      <c r="N128" s="168" t="s">
        <v>39</v>
      </c>
      <c r="O128" s="55"/>
      <c r="P128" s="169">
        <f t="shared" si="1"/>
        <v>0</v>
      </c>
      <c r="Q128" s="169">
        <v>0</v>
      </c>
      <c r="R128" s="169">
        <f t="shared" si="2"/>
        <v>0</v>
      </c>
      <c r="S128" s="169">
        <v>0</v>
      </c>
      <c r="T128" s="170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145</v>
      </c>
      <c r="AT128" s="171" t="s">
        <v>141</v>
      </c>
      <c r="AU128" s="171" t="s">
        <v>146</v>
      </c>
      <c r="AY128" s="14" t="s">
        <v>139</v>
      </c>
      <c r="BE128" s="172">
        <f t="shared" si="4"/>
        <v>0</v>
      </c>
      <c r="BF128" s="172">
        <f t="shared" si="5"/>
        <v>0</v>
      </c>
      <c r="BG128" s="172">
        <f t="shared" si="6"/>
        <v>0</v>
      </c>
      <c r="BH128" s="172">
        <f t="shared" si="7"/>
        <v>0</v>
      </c>
      <c r="BI128" s="172">
        <f t="shared" si="8"/>
        <v>0</v>
      </c>
      <c r="BJ128" s="14" t="s">
        <v>146</v>
      </c>
      <c r="BK128" s="172">
        <f t="shared" si="9"/>
        <v>0</v>
      </c>
      <c r="BL128" s="14" t="s">
        <v>145</v>
      </c>
      <c r="BM128" s="171" t="s">
        <v>147</v>
      </c>
    </row>
    <row r="129" spans="1:65" s="2" customFormat="1" ht="24" customHeight="1">
      <c r="A129" s="29"/>
      <c r="B129" s="158"/>
      <c r="C129" s="159" t="s">
        <v>145</v>
      </c>
      <c r="D129" s="159" t="s">
        <v>141</v>
      </c>
      <c r="E129" s="160" t="s">
        <v>148</v>
      </c>
      <c r="F129" s="161" t="s">
        <v>149</v>
      </c>
      <c r="G129" s="162" t="s">
        <v>144</v>
      </c>
      <c r="H129" s="163">
        <v>30.812999999999999</v>
      </c>
      <c r="I129" s="164"/>
      <c r="J129" s="165">
        <f t="shared" si="0"/>
        <v>0</v>
      </c>
      <c r="K129" s="166"/>
      <c r="L129" s="30"/>
      <c r="M129" s="167" t="s">
        <v>1</v>
      </c>
      <c r="N129" s="168" t="s">
        <v>39</v>
      </c>
      <c r="O129" s="55"/>
      <c r="P129" s="169">
        <f t="shared" si="1"/>
        <v>0</v>
      </c>
      <c r="Q129" s="169">
        <v>0</v>
      </c>
      <c r="R129" s="169">
        <f t="shared" si="2"/>
        <v>0</v>
      </c>
      <c r="S129" s="169">
        <v>0</v>
      </c>
      <c r="T129" s="170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145</v>
      </c>
      <c r="AT129" s="171" t="s">
        <v>141</v>
      </c>
      <c r="AU129" s="171" t="s">
        <v>146</v>
      </c>
      <c r="AY129" s="14" t="s">
        <v>139</v>
      </c>
      <c r="BE129" s="172">
        <f t="shared" si="4"/>
        <v>0</v>
      </c>
      <c r="BF129" s="172">
        <f t="shared" si="5"/>
        <v>0</v>
      </c>
      <c r="BG129" s="172">
        <f t="shared" si="6"/>
        <v>0</v>
      </c>
      <c r="BH129" s="172">
        <f t="shared" si="7"/>
        <v>0</v>
      </c>
      <c r="BI129" s="172">
        <f t="shared" si="8"/>
        <v>0</v>
      </c>
      <c r="BJ129" s="14" t="s">
        <v>146</v>
      </c>
      <c r="BK129" s="172">
        <f t="shared" si="9"/>
        <v>0</v>
      </c>
      <c r="BL129" s="14" t="s">
        <v>145</v>
      </c>
      <c r="BM129" s="171" t="s">
        <v>150</v>
      </c>
    </row>
    <row r="130" spans="1:65" s="2" customFormat="1" ht="36" customHeight="1">
      <c r="A130" s="29"/>
      <c r="B130" s="158"/>
      <c r="C130" s="159" t="s">
        <v>158</v>
      </c>
      <c r="D130" s="159" t="s">
        <v>141</v>
      </c>
      <c r="E130" s="160" t="s">
        <v>152</v>
      </c>
      <c r="F130" s="161" t="s">
        <v>153</v>
      </c>
      <c r="G130" s="162" t="s">
        <v>144</v>
      </c>
      <c r="H130" s="163">
        <v>30.812999999999999</v>
      </c>
      <c r="I130" s="164"/>
      <c r="J130" s="165">
        <f t="shared" si="0"/>
        <v>0</v>
      </c>
      <c r="K130" s="166"/>
      <c r="L130" s="30"/>
      <c r="M130" s="167" t="s">
        <v>1</v>
      </c>
      <c r="N130" s="168" t="s">
        <v>39</v>
      </c>
      <c r="O130" s="55"/>
      <c r="P130" s="169">
        <f t="shared" si="1"/>
        <v>0</v>
      </c>
      <c r="Q130" s="169">
        <v>0</v>
      </c>
      <c r="R130" s="169">
        <f t="shared" si="2"/>
        <v>0</v>
      </c>
      <c r="S130" s="169">
        <v>0</v>
      </c>
      <c r="T130" s="170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145</v>
      </c>
      <c r="AT130" s="171" t="s">
        <v>141</v>
      </c>
      <c r="AU130" s="171" t="s">
        <v>146</v>
      </c>
      <c r="AY130" s="14" t="s">
        <v>139</v>
      </c>
      <c r="BE130" s="172">
        <f t="shared" si="4"/>
        <v>0</v>
      </c>
      <c r="BF130" s="172">
        <f t="shared" si="5"/>
        <v>0</v>
      </c>
      <c r="BG130" s="172">
        <f t="shared" si="6"/>
        <v>0</v>
      </c>
      <c r="BH130" s="172">
        <f t="shared" si="7"/>
        <v>0</v>
      </c>
      <c r="BI130" s="172">
        <f t="shared" si="8"/>
        <v>0</v>
      </c>
      <c r="BJ130" s="14" t="s">
        <v>146</v>
      </c>
      <c r="BK130" s="172">
        <f t="shared" si="9"/>
        <v>0</v>
      </c>
      <c r="BL130" s="14" t="s">
        <v>145</v>
      </c>
      <c r="BM130" s="171" t="s">
        <v>154</v>
      </c>
    </row>
    <row r="131" spans="1:65" s="2" customFormat="1" ht="24" customHeight="1">
      <c r="A131" s="29"/>
      <c r="B131" s="158"/>
      <c r="C131" s="159" t="s">
        <v>162</v>
      </c>
      <c r="D131" s="159" t="s">
        <v>141</v>
      </c>
      <c r="E131" s="160" t="s">
        <v>155</v>
      </c>
      <c r="F131" s="161" t="s">
        <v>156</v>
      </c>
      <c r="G131" s="162" t="s">
        <v>144</v>
      </c>
      <c r="H131" s="163">
        <v>30.812999999999999</v>
      </c>
      <c r="I131" s="164"/>
      <c r="J131" s="165">
        <f t="shared" si="0"/>
        <v>0</v>
      </c>
      <c r="K131" s="166"/>
      <c r="L131" s="30"/>
      <c r="M131" s="167" t="s">
        <v>1</v>
      </c>
      <c r="N131" s="168" t="s">
        <v>39</v>
      </c>
      <c r="O131" s="55"/>
      <c r="P131" s="169">
        <f t="shared" si="1"/>
        <v>0</v>
      </c>
      <c r="Q131" s="169">
        <v>0</v>
      </c>
      <c r="R131" s="169">
        <f t="shared" si="2"/>
        <v>0</v>
      </c>
      <c r="S131" s="169">
        <v>0</v>
      </c>
      <c r="T131" s="170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145</v>
      </c>
      <c r="AT131" s="171" t="s">
        <v>141</v>
      </c>
      <c r="AU131" s="171" t="s">
        <v>146</v>
      </c>
      <c r="AY131" s="14" t="s">
        <v>139</v>
      </c>
      <c r="BE131" s="172">
        <f t="shared" si="4"/>
        <v>0</v>
      </c>
      <c r="BF131" s="172">
        <f t="shared" si="5"/>
        <v>0</v>
      </c>
      <c r="BG131" s="172">
        <f t="shared" si="6"/>
        <v>0</v>
      </c>
      <c r="BH131" s="172">
        <f t="shared" si="7"/>
        <v>0</v>
      </c>
      <c r="BI131" s="172">
        <f t="shared" si="8"/>
        <v>0</v>
      </c>
      <c r="BJ131" s="14" t="s">
        <v>146</v>
      </c>
      <c r="BK131" s="172">
        <f t="shared" si="9"/>
        <v>0</v>
      </c>
      <c r="BL131" s="14" t="s">
        <v>145</v>
      </c>
      <c r="BM131" s="171" t="s">
        <v>157</v>
      </c>
    </row>
    <row r="132" spans="1:65" s="2" customFormat="1" ht="16.5" customHeight="1">
      <c r="A132" s="29"/>
      <c r="B132" s="158"/>
      <c r="C132" s="159" t="s">
        <v>166</v>
      </c>
      <c r="D132" s="159" t="s">
        <v>141</v>
      </c>
      <c r="E132" s="160" t="s">
        <v>159</v>
      </c>
      <c r="F132" s="161" t="s">
        <v>160</v>
      </c>
      <c r="G132" s="162" t="s">
        <v>144</v>
      </c>
      <c r="H132" s="163">
        <v>30.812999999999999</v>
      </c>
      <c r="I132" s="164"/>
      <c r="J132" s="165">
        <f t="shared" si="0"/>
        <v>0</v>
      </c>
      <c r="K132" s="166"/>
      <c r="L132" s="30"/>
      <c r="M132" s="167" t="s">
        <v>1</v>
      </c>
      <c r="N132" s="168" t="s">
        <v>39</v>
      </c>
      <c r="O132" s="55"/>
      <c r="P132" s="169">
        <f t="shared" si="1"/>
        <v>0</v>
      </c>
      <c r="Q132" s="169">
        <v>0</v>
      </c>
      <c r="R132" s="169">
        <f t="shared" si="2"/>
        <v>0</v>
      </c>
      <c r="S132" s="169">
        <v>0</v>
      </c>
      <c r="T132" s="170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145</v>
      </c>
      <c r="AT132" s="171" t="s">
        <v>141</v>
      </c>
      <c r="AU132" s="171" t="s">
        <v>146</v>
      </c>
      <c r="AY132" s="14" t="s">
        <v>139</v>
      </c>
      <c r="BE132" s="172">
        <f t="shared" si="4"/>
        <v>0</v>
      </c>
      <c r="BF132" s="172">
        <f t="shared" si="5"/>
        <v>0</v>
      </c>
      <c r="BG132" s="172">
        <f t="shared" si="6"/>
        <v>0</v>
      </c>
      <c r="BH132" s="172">
        <f t="shared" si="7"/>
        <v>0</v>
      </c>
      <c r="BI132" s="172">
        <f t="shared" si="8"/>
        <v>0</v>
      </c>
      <c r="BJ132" s="14" t="s">
        <v>146</v>
      </c>
      <c r="BK132" s="172">
        <f t="shared" si="9"/>
        <v>0</v>
      </c>
      <c r="BL132" s="14" t="s">
        <v>145</v>
      </c>
      <c r="BM132" s="171" t="s">
        <v>161</v>
      </c>
    </row>
    <row r="133" spans="1:65" s="2" customFormat="1" ht="24" customHeight="1">
      <c r="A133" s="29"/>
      <c r="B133" s="158"/>
      <c r="C133" s="159" t="s">
        <v>172</v>
      </c>
      <c r="D133" s="159" t="s">
        <v>141</v>
      </c>
      <c r="E133" s="160" t="s">
        <v>163</v>
      </c>
      <c r="F133" s="161" t="s">
        <v>164</v>
      </c>
      <c r="G133" s="162" t="s">
        <v>144</v>
      </c>
      <c r="H133" s="163">
        <v>2</v>
      </c>
      <c r="I133" s="164"/>
      <c r="J133" s="165">
        <f t="shared" si="0"/>
        <v>0</v>
      </c>
      <c r="K133" s="166"/>
      <c r="L133" s="30"/>
      <c r="M133" s="167" t="s">
        <v>1</v>
      </c>
      <c r="N133" s="168" t="s">
        <v>39</v>
      </c>
      <c r="O133" s="55"/>
      <c r="P133" s="169">
        <f t="shared" si="1"/>
        <v>0</v>
      </c>
      <c r="Q133" s="169">
        <v>0</v>
      </c>
      <c r="R133" s="169">
        <f t="shared" si="2"/>
        <v>0</v>
      </c>
      <c r="S133" s="169">
        <v>0</v>
      </c>
      <c r="T133" s="170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145</v>
      </c>
      <c r="AT133" s="171" t="s">
        <v>141</v>
      </c>
      <c r="AU133" s="171" t="s">
        <v>146</v>
      </c>
      <c r="AY133" s="14" t="s">
        <v>139</v>
      </c>
      <c r="BE133" s="172">
        <f t="shared" si="4"/>
        <v>0</v>
      </c>
      <c r="BF133" s="172">
        <f t="shared" si="5"/>
        <v>0</v>
      </c>
      <c r="BG133" s="172">
        <f t="shared" si="6"/>
        <v>0</v>
      </c>
      <c r="BH133" s="172">
        <f t="shared" si="7"/>
        <v>0</v>
      </c>
      <c r="BI133" s="172">
        <f t="shared" si="8"/>
        <v>0</v>
      </c>
      <c r="BJ133" s="14" t="s">
        <v>146</v>
      </c>
      <c r="BK133" s="172">
        <f t="shared" si="9"/>
        <v>0</v>
      </c>
      <c r="BL133" s="14" t="s">
        <v>145</v>
      </c>
      <c r="BM133" s="171" t="s">
        <v>165</v>
      </c>
    </row>
    <row r="134" spans="1:65" s="2" customFormat="1" ht="24" customHeight="1">
      <c r="A134" s="29"/>
      <c r="B134" s="158"/>
      <c r="C134" s="159" t="s">
        <v>176</v>
      </c>
      <c r="D134" s="159" t="s">
        <v>141</v>
      </c>
      <c r="E134" s="160" t="s">
        <v>167</v>
      </c>
      <c r="F134" s="161" t="s">
        <v>168</v>
      </c>
      <c r="G134" s="162" t="s">
        <v>169</v>
      </c>
      <c r="H134" s="163">
        <v>95.34</v>
      </c>
      <c r="I134" s="164"/>
      <c r="J134" s="165">
        <f t="shared" si="0"/>
        <v>0</v>
      </c>
      <c r="K134" s="166"/>
      <c r="L134" s="30"/>
      <c r="M134" s="167" t="s">
        <v>1</v>
      </c>
      <c r="N134" s="168" t="s">
        <v>39</v>
      </c>
      <c r="O134" s="55"/>
      <c r="P134" s="169">
        <f t="shared" si="1"/>
        <v>0</v>
      </c>
      <c r="Q134" s="169">
        <v>0</v>
      </c>
      <c r="R134" s="169">
        <f t="shared" si="2"/>
        <v>0</v>
      </c>
      <c r="S134" s="169">
        <v>0</v>
      </c>
      <c r="T134" s="170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145</v>
      </c>
      <c r="AT134" s="171" t="s">
        <v>141</v>
      </c>
      <c r="AU134" s="171" t="s">
        <v>146</v>
      </c>
      <c r="AY134" s="14" t="s">
        <v>139</v>
      </c>
      <c r="BE134" s="172">
        <f t="shared" si="4"/>
        <v>0</v>
      </c>
      <c r="BF134" s="172">
        <f t="shared" si="5"/>
        <v>0</v>
      </c>
      <c r="BG134" s="172">
        <f t="shared" si="6"/>
        <v>0</v>
      </c>
      <c r="BH134" s="172">
        <f t="shared" si="7"/>
        <v>0</v>
      </c>
      <c r="BI134" s="172">
        <f t="shared" si="8"/>
        <v>0</v>
      </c>
      <c r="BJ134" s="14" t="s">
        <v>146</v>
      </c>
      <c r="BK134" s="172">
        <f t="shared" si="9"/>
        <v>0</v>
      </c>
      <c r="BL134" s="14" t="s">
        <v>145</v>
      </c>
      <c r="BM134" s="171" t="s">
        <v>170</v>
      </c>
    </row>
    <row r="135" spans="1:65" s="12" customFormat="1" ht="22.9" customHeight="1">
      <c r="B135" s="145"/>
      <c r="D135" s="146" t="s">
        <v>72</v>
      </c>
      <c r="E135" s="156" t="s">
        <v>146</v>
      </c>
      <c r="F135" s="156" t="s">
        <v>171</v>
      </c>
      <c r="I135" s="148"/>
      <c r="J135" s="157">
        <f>BK135</f>
        <v>0</v>
      </c>
      <c r="L135" s="145"/>
      <c r="M135" s="150"/>
      <c r="N135" s="151"/>
      <c r="O135" s="151"/>
      <c r="P135" s="152">
        <f>SUM(P136:P141)</f>
        <v>0</v>
      </c>
      <c r="Q135" s="151"/>
      <c r="R135" s="152">
        <f>SUM(R136:R141)</f>
        <v>19.458348019999999</v>
      </c>
      <c r="S135" s="151"/>
      <c r="T135" s="153">
        <f>SUM(T136:T141)</f>
        <v>0</v>
      </c>
      <c r="AR135" s="146" t="s">
        <v>81</v>
      </c>
      <c r="AT135" s="154" t="s">
        <v>72</v>
      </c>
      <c r="AU135" s="154" t="s">
        <v>81</v>
      </c>
      <c r="AY135" s="146" t="s">
        <v>139</v>
      </c>
      <c r="BK135" s="155">
        <f>SUM(BK136:BK141)</f>
        <v>0</v>
      </c>
    </row>
    <row r="136" spans="1:65" s="2" customFormat="1" ht="24" customHeight="1">
      <c r="A136" s="29"/>
      <c r="B136" s="158"/>
      <c r="C136" s="159" t="s">
        <v>107</v>
      </c>
      <c r="D136" s="159" t="s">
        <v>141</v>
      </c>
      <c r="E136" s="160" t="s">
        <v>173</v>
      </c>
      <c r="F136" s="161" t="s">
        <v>174</v>
      </c>
      <c r="G136" s="162" t="s">
        <v>169</v>
      </c>
      <c r="H136" s="163">
        <v>95.34</v>
      </c>
      <c r="I136" s="164"/>
      <c r="J136" s="165">
        <f t="shared" ref="J136:J141" si="10">ROUND(I136*H136,2)</f>
        <v>0</v>
      </c>
      <c r="K136" s="166"/>
      <c r="L136" s="30"/>
      <c r="M136" s="167" t="s">
        <v>1</v>
      </c>
      <c r="N136" s="168" t="s">
        <v>39</v>
      </c>
      <c r="O136" s="55"/>
      <c r="P136" s="169">
        <f t="shared" ref="P136:P141" si="11">O136*H136</f>
        <v>0</v>
      </c>
      <c r="Q136" s="169">
        <v>0</v>
      </c>
      <c r="R136" s="169">
        <f t="shared" ref="R136:R141" si="12">Q136*H136</f>
        <v>0</v>
      </c>
      <c r="S136" s="169">
        <v>0</v>
      </c>
      <c r="T136" s="170">
        <f t="shared" ref="T136:T141" si="13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145</v>
      </c>
      <c r="AT136" s="171" t="s">
        <v>141</v>
      </c>
      <c r="AU136" s="171" t="s">
        <v>146</v>
      </c>
      <c r="AY136" s="14" t="s">
        <v>139</v>
      </c>
      <c r="BE136" s="172">
        <f t="shared" ref="BE136:BE141" si="14">IF(N136="základná",J136,0)</f>
        <v>0</v>
      </c>
      <c r="BF136" s="172">
        <f t="shared" ref="BF136:BF141" si="15">IF(N136="znížená",J136,0)</f>
        <v>0</v>
      </c>
      <c r="BG136" s="172">
        <f t="shared" ref="BG136:BG141" si="16">IF(N136="zákl. prenesená",J136,0)</f>
        <v>0</v>
      </c>
      <c r="BH136" s="172">
        <f t="shared" ref="BH136:BH141" si="17">IF(N136="zníž. prenesená",J136,0)</f>
        <v>0</v>
      </c>
      <c r="BI136" s="172">
        <f t="shared" ref="BI136:BI141" si="18">IF(N136="nulová",J136,0)</f>
        <v>0</v>
      </c>
      <c r="BJ136" s="14" t="s">
        <v>146</v>
      </c>
      <c r="BK136" s="172">
        <f t="shared" ref="BK136:BK141" si="19">ROUND(I136*H136,2)</f>
        <v>0</v>
      </c>
      <c r="BL136" s="14" t="s">
        <v>145</v>
      </c>
      <c r="BM136" s="171" t="s">
        <v>175</v>
      </c>
    </row>
    <row r="137" spans="1:65" s="2" customFormat="1" ht="24" customHeight="1">
      <c r="A137" s="29"/>
      <c r="B137" s="158"/>
      <c r="C137" s="159" t="s">
        <v>183</v>
      </c>
      <c r="D137" s="159" t="s">
        <v>141</v>
      </c>
      <c r="E137" s="160" t="s">
        <v>177</v>
      </c>
      <c r="F137" s="161" t="s">
        <v>178</v>
      </c>
      <c r="G137" s="162" t="s">
        <v>144</v>
      </c>
      <c r="H137" s="163">
        <v>1.8120000000000001</v>
      </c>
      <c r="I137" s="164"/>
      <c r="J137" s="165">
        <f t="shared" si="10"/>
        <v>0</v>
      </c>
      <c r="K137" s="166"/>
      <c r="L137" s="30"/>
      <c r="M137" s="167" t="s">
        <v>1</v>
      </c>
      <c r="N137" s="168" t="s">
        <v>39</v>
      </c>
      <c r="O137" s="55"/>
      <c r="P137" s="169">
        <f t="shared" si="11"/>
        <v>0</v>
      </c>
      <c r="Q137" s="169">
        <v>2.0699999999999998</v>
      </c>
      <c r="R137" s="169">
        <f t="shared" si="12"/>
        <v>3.7508399999999997</v>
      </c>
      <c r="S137" s="169">
        <v>0</v>
      </c>
      <c r="T137" s="170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145</v>
      </c>
      <c r="AT137" s="171" t="s">
        <v>141</v>
      </c>
      <c r="AU137" s="171" t="s">
        <v>146</v>
      </c>
      <c r="AY137" s="14" t="s">
        <v>139</v>
      </c>
      <c r="BE137" s="172">
        <f t="shared" si="14"/>
        <v>0</v>
      </c>
      <c r="BF137" s="172">
        <f t="shared" si="15"/>
        <v>0</v>
      </c>
      <c r="BG137" s="172">
        <f t="shared" si="16"/>
        <v>0</v>
      </c>
      <c r="BH137" s="172">
        <f t="shared" si="17"/>
        <v>0</v>
      </c>
      <c r="BI137" s="172">
        <f t="shared" si="18"/>
        <v>0</v>
      </c>
      <c r="BJ137" s="14" t="s">
        <v>146</v>
      </c>
      <c r="BK137" s="172">
        <f t="shared" si="19"/>
        <v>0</v>
      </c>
      <c r="BL137" s="14" t="s">
        <v>145</v>
      </c>
      <c r="BM137" s="171" t="s">
        <v>179</v>
      </c>
    </row>
    <row r="138" spans="1:65" s="2" customFormat="1" ht="24" customHeight="1">
      <c r="A138" s="29"/>
      <c r="B138" s="158"/>
      <c r="C138" s="159" t="s">
        <v>187</v>
      </c>
      <c r="D138" s="159" t="s">
        <v>141</v>
      </c>
      <c r="E138" s="160" t="s">
        <v>180</v>
      </c>
      <c r="F138" s="161" t="s">
        <v>181</v>
      </c>
      <c r="G138" s="162" t="s">
        <v>144</v>
      </c>
      <c r="H138" s="163">
        <v>6.3419999999999996</v>
      </c>
      <c r="I138" s="164"/>
      <c r="J138" s="165">
        <f t="shared" si="10"/>
        <v>0</v>
      </c>
      <c r="K138" s="166"/>
      <c r="L138" s="30"/>
      <c r="M138" s="167" t="s">
        <v>1</v>
      </c>
      <c r="N138" s="168" t="s">
        <v>39</v>
      </c>
      <c r="O138" s="55"/>
      <c r="P138" s="169">
        <f t="shared" si="11"/>
        <v>0</v>
      </c>
      <c r="Q138" s="169">
        <v>2.4157199999999999</v>
      </c>
      <c r="R138" s="169">
        <f t="shared" si="12"/>
        <v>15.320496239999999</v>
      </c>
      <c r="S138" s="169">
        <v>0</v>
      </c>
      <c r="T138" s="170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1" t="s">
        <v>145</v>
      </c>
      <c r="AT138" s="171" t="s">
        <v>141</v>
      </c>
      <c r="AU138" s="171" t="s">
        <v>146</v>
      </c>
      <c r="AY138" s="14" t="s">
        <v>139</v>
      </c>
      <c r="BE138" s="172">
        <f t="shared" si="14"/>
        <v>0</v>
      </c>
      <c r="BF138" s="172">
        <f t="shared" si="15"/>
        <v>0</v>
      </c>
      <c r="BG138" s="172">
        <f t="shared" si="16"/>
        <v>0</v>
      </c>
      <c r="BH138" s="172">
        <f t="shared" si="17"/>
        <v>0</v>
      </c>
      <c r="BI138" s="172">
        <f t="shared" si="18"/>
        <v>0</v>
      </c>
      <c r="BJ138" s="14" t="s">
        <v>146</v>
      </c>
      <c r="BK138" s="172">
        <f t="shared" si="19"/>
        <v>0</v>
      </c>
      <c r="BL138" s="14" t="s">
        <v>145</v>
      </c>
      <c r="BM138" s="171" t="s">
        <v>182</v>
      </c>
    </row>
    <row r="139" spans="1:65" s="2" customFormat="1" ht="16.5" customHeight="1">
      <c r="A139" s="29"/>
      <c r="B139" s="158"/>
      <c r="C139" s="159" t="s">
        <v>191</v>
      </c>
      <c r="D139" s="159" t="s">
        <v>141</v>
      </c>
      <c r="E139" s="160" t="s">
        <v>184</v>
      </c>
      <c r="F139" s="161" t="s">
        <v>185</v>
      </c>
      <c r="G139" s="162" t="s">
        <v>169</v>
      </c>
      <c r="H139" s="163">
        <v>7.742</v>
      </c>
      <c r="I139" s="164"/>
      <c r="J139" s="165">
        <f t="shared" si="10"/>
        <v>0</v>
      </c>
      <c r="K139" s="166"/>
      <c r="L139" s="30"/>
      <c r="M139" s="167" t="s">
        <v>1</v>
      </c>
      <c r="N139" s="168" t="s">
        <v>39</v>
      </c>
      <c r="O139" s="55"/>
      <c r="P139" s="169">
        <f t="shared" si="11"/>
        <v>0</v>
      </c>
      <c r="Q139" s="169">
        <v>6.7000000000000002E-4</v>
      </c>
      <c r="R139" s="169">
        <f t="shared" si="12"/>
        <v>5.1871399999999998E-3</v>
      </c>
      <c r="S139" s="169">
        <v>0</v>
      </c>
      <c r="T139" s="170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145</v>
      </c>
      <c r="AT139" s="171" t="s">
        <v>141</v>
      </c>
      <c r="AU139" s="171" t="s">
        <v>146</v>
      </c>
      <c r="AY139" s="14" t="s">
        <v>139</v>
      </c>
      <c r="BE139" s="172">
        <f t="shared" si="14"/>
        <v>0</v>
      </c>
      <c r="BF139" s="172">
        <f t="shared" si="15"/>
        <v>0</v>
      </c>
      <c r="BG139" s="172">
        <f t="shared" si="16"/>
        <v>0</v>
      </c>
      <c r="BH139" s="172">
        <f t="shared" si="17"/>
        <v>0</v>
      </c>
      <c r="BI139" s="172">
        <f t="shared" si="18"/>
        <v>0</v>
      </c>
      <c r="BJ139" s="14" t="s">
        <v>146</v>
      </c>
      <c r="BK139" s="172">
        <f t="shared" si="19"/>
        <v>0</v>
      </c>
      <c r="BL139" s="14" t="s">
        <v>145</v>
      </c>
      <c r="BM139" s="171" t="s">
        <v>186</v>
      </c>
    </row>
    <row r="140" spans="1:65" s="2" customFormat="1" ht="24" customHeight="1">
      <c r="A140" s="29"/>
      <c r="B140" s="158"/>
      <c r="C140" s="159" t="s">
        <v>196</v>
      </c>
      <c r="D140" s="159" t="s">
        <v>141</v>
      </c>
      <c r="E140" s="160" t="s">
        <v>188</v>
      </c>
      <c r="F140" s="161" t="s">
        <v>189</v>
      </c>
      <c r="G140" s="162" t="s">
        <v>169</v>
      </c>
      <c r="H140" s="163">
        <v>7.742</v>
      </c>
      <c r="I140" s="164"/>
      <c r="J140" s="165">
        <f t="shared" si="10"/>
        <v>0</v>
      </c>
      <c r="K140" s="166"/>
      <c r="L140" s="30"/>
      <c r="M140" s="167" t="s">
        <v>1</v>
      </c>
      <c r="N140" s="168" t="s">
        <v>39</v>
      </c>
      <c r="O140" s="55"/>
      <c r="P140" s="169">
        <f t="shared" si="11"/>
        <v>0</v>
      </c>
      <c r="Q140" s="169">
        <v>0</v>
      </c>
      <c r="R140" s="169">
        <f t="shared" si="12"/>
        <v>0</v>
      </c>
      <c r="S140" s="169">
        <v>0</v>
      </c>
      <c r="T140" s="170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1" t="s">
        <v>145</v>
      </c>
      <c r="AT140" s="171" t="s">
        <v>141</v>
      </c>
      <c r="AU140" s="171" t="s">
        <v>146</v>
      </c>
      <c r="AY140" s="14" t="s">
        <v>139</v>
      </c>
      <c r="BE140" s="172">
        <f t="shared" si="14"/>
        <v>0</v>
      </c>
      <c r="BF140" s="172">
        <f t="shared" si="15"/>
        <v>0</v>
      </c>
      <c r="BG140" s="172">
        <f t="shared" si="16"/>
        <v>0</v>
      </c>
      <c r="BH140" s="172">
        <f t="shared" si="17"/>
        <v>0</v>
      </c>
      <c r="BI140" s="172">
        <f t="shared" si="18"/>
        <v>0</v>
      </c>
      <c r="BJ140" s="14" t="s">
        <v>146</v>
      </c>
      <c r="BK140" s="172">
        <f t="shared" si="19"/>
        <v>0</v>
      </c>
      <c r="BL140" s="14" t="s">
        <v>145</v>
      </c>
      <c r="BM140" s="171" t="s">
        <v>190</v>
      </c>
    </row>
    <row r="141" spans="1:65" s="2" customFormat="1" ht="24" customHeight="1">
      <c r="A141" s="29"/>
      <c r="B141" s="158"/>
      <c r="C141" s="159" t="s">
        <v>201</v>
      </c>
      <c r="D141" s="159" t="s">
        <v>141</v>
      </c>
      <c r="E141" s="160" t="s">
        <v>192</v>
      </c>
      <c r="F141" s="161" t="s">
        <v>193</v>
      </c>
      <c r="G141" s="162" t="s">
        <v>169</v>
      </c>
      <c r="H141" s="163">
        <v>43.488</v>
      </c>
      <c r="I141" s="164"/>
      <c r="J141" s="165">
        <f t="shared" si="10"/>
        <v>0</v>
      </c>
      <c r="K141" s="166"/>
      <c r="L141" s="30"/>
      <c r="M141" s="167" t="s">
        <v>1</v>
      </c>
      <c r="N141" s="168" t="s">
        <v>39</v>
      </c>
      <c r="O141" s="55"/>
      <c r="P141" s="169">
        <f t="shared" si="11"/>
        <v>0</v>
      </c>
      <c r="Q141" s="169">
        <v>8.7799999999999996E-3</v>
      </c>
      <c r="R141" s="169">
        <f t="shared" si="12"/>
        <v>0.38182463999999999</v>
      </c>
      <c r="S141" s="169">
        <v>0</v>
      </c>
      <c r="T141" s="170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1" t="s">
        <v>145</v>
      </c>
      <c r="AT141" s="171" t="s">
        <v>141</v>
      </c>
      <c r="AU141" s="171" t="s">
        <v>146</v>
      </c>
      <c r="AY141" s="14" t="s">
        <v>139</v>
      </c>
      <c r="BE141" s="172">
        <f t="shared" si="14"/>
        <v>0</v>
      </c>
      <c r="BF141" s="172">
        <f t="shared" si="15"/>
        <v>0</v>
      </c>
      <c r="BG141" s="172">
        <f t="shared" si="16"/>
        <v>0</v>
      </c>
      <c r="BH141" s="172">
        <f t="shared" si="17"/>
        <v>0</v>
      </c>
      <c r="BI141" s="172">
        <f t="shared" si="18"/>
        <v>0</v>
      </c>
      <c r="BJ141" s="14" t="s">
        <v>146</v>
      </c>
      <c r="BK141" s="172">
        <f t="shared" si="19"/>
        <v>0</v>
      </c>
      <c r="BL141" s="14" t="s">
        <v>145</v>
      </c>
      <c r="BM141" s="171" t="s">
        <v>194</v>
      </c>
    </row>
    <row r="142" spans="1:65" s="12" customFormat="1" ht="22.9" customHeight="1">
      <c r="B142" s="145"/>
      <c r="D142" s="146" t="s">
        <v>72</v>
      </c>
      <c r="E142" s="156" t="s">
        <v>145</v>
      </c>
      <c r="F142" s="156" t="s">
        <v>195</v>
      </c>
      <c r="I142" s="148"/>
      <c r="J142" s="157">
        <f>BK142</f>
        <v>0</v>
      </c>
      <c r="L142" s="145"/>
      <c r="M142" s="150"/>
      <c r="N142" s="151"/>
      <c r="O142" s="151"/>
      <c r="P142" s="152">
        <f>P143</f>
        <v>0</v>
      </c>
      <c r="Q142" s="151"/>
      <c r="R142" s="152">
        <f>R143</f>
        <v>13.669286400000001</v>
      </c>
      <c r="S142" s="151"/>
      <c r="T142" s="153">
        <f>T143</f>
        <v>0</v>
      </c>
      <c r="AR142" s="146" t="s">
        <v>81</v>
      </c>
      <c r="AT142" s="154" t="s">
        <v>72</v>
      </c>
      <c r="AU142" s="154" t="s">
        <v>81</v>
      </c>
      <c r="AY142" s="146" t="s">
        <v>139</v>
      </c>
      <c r="BK142" s="155">
        <f>BK143</f>
        <v>0</v>
      </c>
    </row>
    <row r="143" spans="1:65" s="2" customFormat="1" ht="24" customHeight="1">
      <c r="A143" s="29"/>
      <c r="B143" s="158"/>
      <c r="C143" s="159" t="s">
        <v>205</v>
      </c>
      <c r="D143" s="159" t="s">
        <v>141</v>
      </c>
      <c r="E143" s="160" t="s">
        <v>197</v>
      </c>
      <c r="F143" s="161" t="s">
        <v>198</v>
      </c>
      <c r="G143" s="162" t="s">
        <v>169</v>
      </c>
      <c r="H143" s="163">
        <v>84.42</v>
      </c>
      <c r="I143" s="164"/>
      <c r="J143" s="165">
        <f>ROUND(I143*H143,2)</f>
        <v>0</v>
      </c>
      <c r="K143" s="166"/>
      <c r="L143" s="30"/>
      <c r="M143" s="167" t="s">
        <v>1</v>
      </c>
      <c r="N143" s="168" t="s">
        <v>39</v>
      </c>
      <c r="O143" s="55"/>
      <c r="P143" s="169">
        <f>O143*H143</f>
        <v>0</v>
      </c>
      <c r="Q143" s="169">
        <v>0.16192000000000001</v>
      </c>
      <c r="R143" s="169">
        <f>Q143*H143</f>
        <v>13.669286400000001</v>
      </c>
      <c r="S143" s="169">
        <v>0</v>
      </c>
      <c r="T143" s="170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1" t="s">
        <v>145</v>
      </c>
      <c r="AT143" s="171" t="s">
        <v>141</v>
      </c>
      <c r="AU143" s="171" t="s">
        <v>146</v>
      </c>
      <c r="AY143" s="14" t="s">
        <v>139</v>
      </c>
      <c r="BE143" s="172">
        <f>IF(N143="základná",J143,0)</f>
        <v>0</v>
      </c>
      <c r="BF143" s="172">
        <f>IF(N143="znížená",J143,0)</f>
        <v>0</v>
      </c>
      <c r="BG143" s="172">
        <f>IF(N143="zákl. prenesená",J143,0)</f>
        <v>0</v>
      </c>
      <c r="BH143" s="172">
        <f>IF(N143="zníž. prenesená",J143,0)</f>
        <v>0</v>
      </c>
      <c r="BI143" s="172">
        <f>IF(N143="nulová",J143,0)</f>
        <v>0</v>
      </c>
      <c r="BJ143" s="14" t="s">
        <v>146</v>
      </c>
      <c r="BK143" s="172">
        <f>ROUND(I143*H143,2)</f>
        <v>0</v>
      </c>
      <c r="BL143" s="14" t="s">
        <v>145</v>
      </c>
      <c r="BM143" s="171" t="s">
        <v>199</v>
      </c>
    </row>
    <row r="144" spans="1:65" s="12" customFormat="1" ht="22.9" customHeight="1">
      <c r="B144" s="145"/>
      <c r="D144" s="146" t="s">
        <v>72</v>
      </c>
      <c r="E144" s="156" t="s">
        <v>158</v>
      </c>
      <c r="F144" s="156" t="s">
        <v>200</v>
      </c>
      <c r="I144" s="148"/>
      <c r="J144" s="157">
        <f>BK144</f>
        <v>0</v>
      </c>
      <c r="L144" s="145"/>
      <c r="M144" s="150"/>
      <c r="N144" s="151"/>
      <c r="O144" s="151"/>
      <c r="P144" s="152">
        <f>SUM(P145:P149)</f>
        <v>0</v>
      </c>
      <c r="Q144" s="151"/>
      <c r="R144" s="152">
        <f>SUM(R145:R149)</f>
        <v>41.671912200000001</v>
      </c>
      <c r="S144" s="151"/>
      <c r="T144" s="153">
        <f>SUM(T145:T149)</f>
        <v>0</v>
      </c>
      <c r="AR144" s="146" t="s">
        <v>81</v>
      </c>
      <c r="AT144" s="154" t="s">
        <v>72</v>
      </c>
      <c r="AU144" s="154" t="s">
        <v>81</v>
      </c>
      <c r="AY144" s="146" t="s">
        <v>139</v>
      </c>
      <c r="BK144" s="155">
        <f>SUM(BK145:BK149)</f>
        <v>0</v>
      </c>
    </row>
    <row r="145" spans="1:65" s="2" customFormat="1" ht="36" customHeight="1">
      <c r="A145" s="29"/>
      <c r="B145" s="158"/>
      <c r="C145" s="159" t="s">
        <v>209</v>
      </c>
      <c r="D145" s="159" t="s">
        <v>141</v>
      </c>
      <c r="E145" s="160" t="s">
        <v>202</v>
      </c>
      <c r="F145" s="161" t="s">
        <v>203</v>
      </c>
      <c r="G145" s="162" t="s">
        <v>169</v>
      </c>
      <c r="H145" s="163">
        <v>10.92</v>
      </c>
      <c r="I145" s="164"/>
      <c r="J145" s="165">
        <f>ROUND(I145*H145,2)</f>
        <v>0</v>
      </c>
      <c r="K145" s="166"/>
      <c r="L145" s="30"/>
      <c r="M145" s="167" t="s">
        <v>1</v>
      </c>
      <c r="N145" s="168" t="s">
        <v>39</v>
      </c>
      <c r="O145" s="55"/>
      <c r="P145" s="169">
        <f>O145*H145</f>
        <v>0</v>
      </c>
      <c r="Q145" s="169">
        <v>0.2024</v>
      </c>
      <c r="R145" s="169">
        <f>Q145*H145</f>
        <v>2.2102079999999997</v>
      </c>
      <c r="S145" s="169">
        <v>0</v>
      </c>
      <c r="T145" s="170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145</v>
      </c>
      <c r="AT145" s="171" t="s">
        <v>141</v>
      </c>
      <c r="AU145" s="171" t="s">
        <v>146</v>
      </c>
      <c r="AY145" s="14" t="s">
        <v>139</v>
      </c>
      <c r="BE145" s="172">
        <f>IF(N145="základná",J145,0)</f>
        <v>0</v>
      </c>
      <c r="BF145" s="172">
        <f>IF(N145="znížená",J145,0)</f>
        <v>0</v>
      </c>
      <c r="BG145" s="172">
        <f>IF(N145="zákl. prenesená",J145,0)</f>
        <v>0</v>
      </c>
      <c r="BH145" s="172">
        <f>IF(N145="zníž. prenesená",J145,0)</f>
        <v>0</v>
      </c>
      <c r="BI145" s="172">
        <f>IF(N145="nulová",J145,0)</f>
        <v>0</v>
      </c>
      <c r="BJ145" s="14" t="s">
        <v>146</v>
      </c>
      <c r="BK145" s="172">
        <f>ROUND(I145*H145,2)</f>
        <v>0</v>
      </c>
      <c r="BL145" s="14" t="s">
        <v>145</v>
      </c>
      <c r="BM145" s="171" t="s">
        <v>204</v>
      </c>
    </row>
    <row r="146" spans="1:65" s="2" customFormat="1" ht="24" customHeight="1">
      <c r="A146" s="29"/>
      <c r="B146" s="158"/>
      <c r="C146" s="159" t="s">
        <v>213</v>
      </c>
      <c r="D146" s="159" t="s">
        <v>141</v>
      </c>
      <c r="E146" s="160" t="s">
        <v>206</v>
      </c>
      <c r="F146" s="161" t="s">
        <v>207</v>
      </c>
      <c r="G146" s="162" t="s">
        <v>169</v>
      </c>
      <c r="H146" s="163">
        <v>66.3</v>
      </c>
      <c r="I146" s="164"/>
      <c r="J146" s="165">
        <f>ROUND(I146*H146,2)</f>
        <v>0</v>
      </c>
      <c r="K146" s="166"/>
      <c r="L146" s="30"/>
      <c r="M146" s="167" t="s">
        <v>1</v>
      </c>
      <c r="N146" s="168" t="s">
        <v>39</v>
      </c>
      <c r="O146" s="55"/>
      <c r="P146" s="169">
        <f>O146*H146</f>
        <v>0</v>
      </c>
      <c r="Q146" s="169">
        <v>0.30359999999999998</v>
      </c>
      <c r="R146" s="169">
        <f>Q146*H146</f>
        <v>20.128679999999999</v>
      </c>
      <c r="S146" s="169">
        <v>0</v>
      </c>
      <c r="T146" s="170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1" t="s">
        <v>145</v>
      </c>
      <c r="AT146" s="171" t="s">
        <v>141</v>
      </c>
      <c r="AU146" s="171" t="s">
        <v>146</v>
      </c>
      <c r="AY146" s="14" t="s">
        <v>139</v>
      </c>
      <c r="BE146" s="172">
        <f>IF(N146="základná",J146,0)</f>
        <v>0</v>
      </c>
      <c r="BF146" s="172">
        <f>IF(N146="znížená",J146,0)</f>
        <v>0</v>
      </c>
      <c r="BG146" s="172">
        <f>IF(N146="zákl. prenesená",J146,0)</f>
        <v>0</v>
      </c>
      <c r="BH146" s="172">
        <f>IF(N146="zníž. prenesená",J146,0)</f>
        <v>0</v>
      </c>
      <c r="BI146" s="172">
        <f>IF(N146="nulová",J146,0)</f>
        <v>0</v>
      </c>
      <c r="BJ146" s="14" t="s">
        <v>146</v>
      </c>
      <c r="BK146" s="172">
        <f>ROUND(I146*H146,2)</f>
        <v>0</v>
      </c>
      <c r="BL146" s="14" t="s">
        <v>145</v>
      </c>
      <c r="BM146" s="171" t="s">
        <v>333</v>
      </c>
    </row>
    <row r="147" spans="1:65" s="2" customFormat="1" ht="36" customHeight="1">
      <c r="A147" s="29"/>
      <c r="B147" s="158"/>
      <c r="C147" s="159" t="s">
        <v>218</v>
      </c>
      <c r="D147" s="159" t="s">
        <v>141</v>
      </c>
      <c r="E147" s="160" t="s">
        <v>210</v>
      </c>
      <c r="F147" s="161" t="s">
        <v>211</v>
      </c>
      <c r="G147" s="162" t="s">
        <v>169</v>
      </c>
      <c r="H147" s="163">
        <v>84.42</v>
      </c>
      <c r="I147" s="164"/>
      <c r="J147" s="165">
        <f>ROUND(I147*H147,2)</f>
        <v>0</v>
      </c>
      <c r="K147" s="166"/>
      <c r="L147" s="30"/>
      <c r="M147" s="167" t="s">
        <v>1</v>
      </c>
      <c r="N147" s="168" t="s">
        <v>39</v>
      </c>
      <c r="O147" s="55"/>
      <c r="P147" s="169">
        <f>O147*H147</f>
        <v>0</v>
      </c>
      <c r="Q147" s="169">
        <v>9.2499999999999999E-2</v>
      </c>
      <c r="R147" s="169">
        <f>Q147*H147</f>
        <v>7.8088499999999996</v>
      </c>
      <c r="S147" s="169">
        <v>0</v>
      </c>
      <c r="T147" s="170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1" t="s">
        <v>145</v>
      </c>
      <c r="AT147" s="171" t="s">
        <v>141</v>
      </c>
      <c r="AU147" s="171" t="s">
        <v>146</v>
      </c>
      <c r="AY147" s="14" t="s">
        <v>139</v>
      </c>
      <c r="BE147" s="172">
        <f>IF(N147="základná",J147,0)</f>
        <v>0</v>
      </c>
      <c r="BF147" s="172">
        <f>IF(N147="znížená",J147,0)</f>
        <v>0</v>
      </c>
      <c r="BG147" s="172">
        <f>IF(N147="zákl. prenesená",J147,0)</f>
        <v>0</v>
      </c>
      <c r="BH147" s="172">
        <f>IF(N147="zníž. prenesená",J147,0)</f>
        <v>0</v>
      </c>
      <c r="BI147" s="172">
        <f>IF(N147="nulová",J147,0)</f>
        <v>0</v>
      </c>
      <c r="BJ147" s="14" t="s">
        <v>146</v>
      </c>
      <c r="BK147" s="172">
        <f>ROUND(I147*H147,2)</f>
        <v>0</v>
      </c>
      <c r="BL147" s="14" t="s">
        <v>145</v>
      </c>
      <c r="BM147" s="171" t="s">
        <v>212</v>
      </c>
    </row>
    <row r="148" spans="1:65" s="2" customFormat="1" ht="16.5" customHeight="1">
      <c r="A148" s="29"/>
      <c r="B148" s="158"/>
      <c r="C148" s="173" t="s">
        <v>7</v>
      </c>
      <c r="D148" s="173" t="s">
        <v>214</v>
      </c>
      <c r="E148" s="174" t="s">
        <v>215</v>
      </c>
      <c r="F148" s="175" t="s">
        <v>216</v>
      </c>
      <c r="G148" s="176" t="s">
        <v>169</v>
      </c>
      <c r="H148" s="177">
        <v>88.641000000000005</v>
      </c>
      <c r="I148" s="178"/>
      <c r="J148" s="179">
        <f>ROUND(I148*H148,2)</f>
        <v>0</v>
      </c>
      <c r="K148" s="180"/>
      <c r="L148" s="181"/>
      <c r="M148" s="182" t="s">
        <v>1</v>
      </c>
      <c r="N148" s="183" t="s">
        <v>39</v>
      </c>
      <c r="O148" s="55"/>
      <c r="P148" s="169">
        <f>O148*H148</f>
        <v>0</v>
      </c>
      <c r="Q148" s="169">
        <v>0.13</v>
      </c>
      <c r="R148" s="169">
        <f>Q148*H148</f>
        <v>11.523330000000001</v>
      </c>
      <c r="S148" s="169">
        <v>0</v>
      </c>
      <c r="T148" s="170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1" t="s">
        <v>172</v>
      </c>
      <c r="AT148" s="171" t="s">
        <v>214</v>
      </c>
      <c r="AU148" s="171" t="s">
        <v>146</v>
      </c>
      <c r="AY148" s="14" t="s">
        <v>139</v>
      </c>
      <c r="BE148" s="172">
        <f>IF(N148="základná",J148,0)</f>
        <v>0</v>
      </c>
      <c r="BF148" s="172">
        <f>IF(N148="znížená",J148,0)</f>
        <v>0</v>
      </c>
      <c r="BG148" s="172">
        <f>IF(N148="zákl. prenesená",J148,0)</f>
        <v>0</v>
      </c>
      <c r="BH148" s="172">
        <f>IF(N148="zníž. prenesená",J148,0)</f>
        <v>0</v>
      </c>
      <c r="BI148" s="172">
        <f>IF(N148="nulová",J148,0)</f>
        <v>0</v>
      </c>
      <c r="BJ148" s="14" t="s">
        <v>146</v>
      </c>
      <c r="BK148" s="172">
        <f>ROUND(I148*H148,2)</f>
        <v>0</v>
      </c>
      <c r="BL148" s="14" t="s">
        <v>145</v>
      </c>
      <c r="BM148" s="171" t="s">
        <v>217</v>
      </c>
    </row>
    <row r="149" spans="1:65" s="2" customFormat="1" ht="16.5" customHeight="1">
      <c r="A149" s="29"/>
      <c r="B149" s="158"/>
      <c r="C149" s="159" t="s">
        <v>227</v>
      </c>
      <c r="D149" s="159" t="s">
        <v>141</v>
      </c>
      <c r="E149" s="160" t="s">
        <v>219</v>
      </c>
      <c r="F149" s="161" t="s">
        <v>220</v>
      </c>
      <c r="G149" s="162" t="s">
        <v>169</v>
      </c>
      <c r="H149" s="163">
        <v>84.42</v>
      </c>
      <c r="I149" s="164"/>
      <c r="J149" s="165">
        <f>ROUND(I149*H149,2)</f>
        <v>0</v>
      </c>
      <c r="K149" s="166"/>
      <c r="L149" s="30"/>
      <c r="M149" s="167" t="s">
        <v>1</v>
      </c>
      <c r="N149" s="168" t="s">
        <v>39</v>
      </c>
      <c r="O149" s="55"/>
      <c r="P149" s="169">
        <f>O149*H149</f>
        <v>0</v>
      </c>
      <c r="Q149" s="169">
        <v>1.0000000000000001E-5</v>
      </c>
      <c r="R149" s="169">
        <f>Q149*H149</f>
        <v>8.4420000000000014E-4</v>
      </c>
      <c r="S149" s="169">
        <v>0</v>
      </c>
      <c r="T149" s="170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1" t="s">
        <v>145</v>
      </c>
      <c r="AT149" s="171" t="s">
        <v>141</v>
      </c>
      <c r="AU149" s="171" t="s">
        <v>146</v>
      </c>
      <c r="AY149" s="14" t="s">
        <v>139</v>
      </c>
      <c r="BE149" s="172">
        <f>IF(N149="základná",J149,0)</f>
        <v>0</v>
      </c>
      <c r="BF149" s="172">
        <f>IF(N149="znížená",J149,0)</f>
        <v>0</v>
      </c>
      <c r="BG149" s="172">
        <f>IF(N149="zákl. prenesená",J149,0)</f>
        <v>0</v>
      </c>
      <c r="BH149" s="172">
        <f>IF(N149="zníž. prenesená",J149,0)</f>
        <v>0</v>
      </c>
      <c r="BI149" s="172">
        <f>IF(N149="nulová",J149,0)</f>
        <v>0</v>
      </c>
      <c r="BJ149" s="14" t="s">
        <v>146</v>
      </c>
      <c r="BK149" s="172">
        <f>ROUND(I149*H149,2)</f>
        <v>0</v>
      </c>
      <c r="BL149" s="14" t="s">
        <v>145</v>
      </c>
      <c r="BM149" s="171" t="s">
        <v>221</v>
      </c>
    </row>
    <row r="150" spans="1:65" s="12" customFormat="1" ht="22.9" customHeight="1">
      <c r="B150" s="145"/>
      <c r="D150" s="146" t="s">
        <v>72</v>
      </c>
      <c r="E150" s="156" t="s">
        <v>176</v>
      </c>
      <c r="F150" s="156" t="s">
        <v>222</v>
      </c>
      <c r="I150" s="148"/>
      <c r="J150" s="157">
        <f>BK150</f>
        <v>0</v>
      </c>
      <c r="L150" s="145"/>
      <c r="M150" s="150"/>
      <c r="N150" s="151"/>
      <c r="O150" s="151"/>
      <c r="P150" s="152">
        <f>SUM(P151:P161)</f>
        <v>0</v>
      </c>
      <c r="Q150" s="151"/>
      <c r="R150" s="152">
        <f>SUM(R151:R161)</f>
        <v>13.467284250000001</v>
      </c>
      <c r="S150" s="151"/>
      <c r="T150" s="153">
        <f>SUM(T151:T161)</f>
        <v>0</v>
      </c>
      <c r="AR150" s="146" t="s">
        <v>81</v>
      </c>
      <c r="AT150" s="154" t="s">
        <v>72</v>
      </c>
      <c r="AU150" s="154" t="s">
        <v>81</v>
      </c>
      <c r="AY150" s="146" t="s">
        <v>139</v>
      </c>
      <c r="BK150" s="155">
        <f>SUM(BK151:BK161)</f>
        <v>0</v>
      </c>
    </row>
    <row r="151" spans="1:65" s="2" customFormat="1" ht="36" customHeight="1">
      <c r="A151" s="29"/>
      <c r="B151" s="158"/>
      <c r="C151" s="159" t="s">
        <v>232</v>
      </c>
      <c r="D151" s="159" t="s">
        <v>141</v>
      </c>
      <c r="E151" s="160" t="s">
        <v>223</v>
      </c>
      <c r="F151" s="161" t="s">
        <v>224</v>
      </c>
      <c r="G151" s="162" t="s">
        <v>225</v>
      </c>
      <c r="H151" s="163">
        <v>72.400000000000006</v>
      </c>
      <c r="I151" s="164"/>
      <c r="J151" s="165">
        <f t="shared" ref="J151:J161" si="20">ROUND(I151*H151,2)</f>
        <v>0</v>
      </c>
      <c r="K151" s="166"/>
      <c r="L151" s="30"/>
      <c r="M151" s="167" t="s">
        <v>1</v>
      </c>
      <c r="N151" s="168" t="s">
        <v>39</v>
      </c>
      <c r="O151" s="55"/>
      <c r="P151" s="169">
        <f t="shared" ref="P151:P161" si="21">O151*H151</f>
        <v>0</v>
      </c>
      <c r="Q151" s="169">
        <v>9.8530000000000006E-2</v>
      </c>
      <c r="R151" s="169">
        <f t="shared" ref="R151:R161" si="22">Q151*H151</f>
        <v>7.1335720000000009</v>
      </c>
      <c r="S151" s="169">
        <v>0</v>
      </c>
      <c r="T151" s="170">
        <f t="shared" ref="T151:T161" si="23"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1" t="s">
        <v>145</v>
      </c>
      <c r="AT151" s="171" t="s">
        <v>141</v>
      </c>
      <c r="AU151" s="171" t="s">
        <v>146</v>
      </c>
      <c r="AY151" s="14" t="s">
        <v>139</v>
      </c>
      <c r="BE151" s="172">
        <f t="shared" ref="BE151:BE161" si="24">IF(N151="základná",J151,0)</f>
        <v>0</v>
      </c>
      <c r="BF151" s="172">
        <f t="shared" ref="BF151:BF161" si="25">IF(N151="znížená",J151,0)</f>
        <v>0</v>
      </c>
      <c r="BG151" s="172">
        <f t="shared" ref="BG151:BG161" si="26">IF(N151="zákl. prenesená",J151,0)</f>
        <v>0</v>
      </c>
      <c r="BH151" s="172">
        <f t="shared" ref="BH151:BH161" si="27">IF(N151="zníž. prenesená",J151,0)</f>
        <v>0</v>
      </c>
      <c r="BI151" s="172">
        <f t="shared" ref="BI151:BI161" si="28">IF(N151="nulová",J151,0)</f>
        <v>0</v>
      </c>
      <c r="BJ151" s="14" t="s">
        <v>146</v>
      </c>
      <c r="BK151" s="172">
        <f t="shared" ref="BK151:BK161" si="29">ROUND(I151*H151,2)</f>
        <v>0</v>
      </c>
      <c r="BL151" s="14" t="s">
        <v>145</v>
      </c>
      <c r="BM151" s="171" t="s">
        <v>226</v>
      </c>
    </row>
    <row r="152" spans="1:65" s="2" customFormat="1" ht="16.5" customHeight="1">
      <c r="A152" s="29"/>
      <c r="B152" s="158"/>
      <c r="C152" s="173" t="s">
        <v>236</v>
      </c>
      <c r="D152" s="173" t="s">
        <v>214</v>
      </c>
      <c r="E152" s="174" t="s">
        <v>228</v>
      </c>
      <c r="F152" s="175" t="s">
        <v>229</v>
      </c>
      <c r="G152" s="176" t="s">
        <v>230</v>
      </c>
      <c r="H152" s="177">
        <v>73</v>
      </c>
      <c r="I152" s="178"/>
      <c r="J152" s="179">
        <f t="shared" si="20"/>
        <v>0</v>
      </c>
      <c r="K152" s="180"/>
      <c r="L152" s="181"/>
      <c r="M152" s="182" t="s">
        <v>1</v>
      </c>
      <c r="N152" s="183" t="s">
        <v>39</v>
      </c>
      <c r="O152" s="55"/>
      <c r="P152" s="169">
        <f t="shared" si="21"/>
        <v>0</v>
      </c>
      <c r="Q152" s="169">
        <v>2.3E-2</v>
      </c>
      <c r="R152" s="169">
        <f t="shared" si="22"/>
        <v>1.679</v>
      </c>
      <c r="S152" s="169">
        <v>0</v>
      </c>
      <c r="T152" s="170">
        <f t="shared" si="2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1" t="s">
        <v>172</v>
      </c>
      <c r="AT152" s="171" t="s">
        <v>214</v>
      </c>
      <c r="AU152" s="171" t="s">
        <v>146</v>
      </c>
      <c r="AY152" s="14" t="s">
        <v>139</v>
      </c>
      <c r="BE152" s="172">
        <f t="shared" si="24"/>
        <v>0</v>
      </c>
      <c r="BF152" s="172">
        <f t="shared" si="25"/>
        <v>0</v>
      </c>
      <c r="BG152" s="172">
        <f t="shared" si="26"/>
        <v>0</v>
      </c>
      <c r="BH152" s="172">
        <f t="shared" si="27"/>
        <v>0</v>
      </c>
      <c r="BI152" s="172">
        <f t="shared" si="28"/>
        <v>0</v>
      </c>
      <c r="BJ152" s="14" t="s">
        <v>146</v>
      </c>
      <c r="BK152" s="172">
        <f t="shared" si="29"/>
        <v>0</v>
      </c>
      <c r="BL152" s="14" t="s">
        <v>145</v>
      </c>
      <c r="BM152" s="171" t="s">
        <v>231</v>
      </c>
    </row>
    <row r="153" spans="1:65" s="2" customFormat="1" ht="24" customHeight="1">
      <c r="A153" s="29"/>
      <c r="B153" s="158"/>
      <c r="C153" s="159" t="s">
        <v>240</v>
      </c>
      <c r="D153" s="159" t="s">
        <v>141</v>
      </c>
      <c r="E153" s="160" t="s">
        <v>233</v>
      </c>
      <c r="F153" s="161" t="s">
        <v>234</v>
      </c>
      <c r="G153" s="162" t="s">
        <v>144</v>
      </c>
      <c r="H153" s="163">
        <v>1.825</v>
      </c>
      <c r="I153" s="164"/>
      <c r="J153" s="165">
        <f t="shared" si="20"/>
        <v>0</v>
      </c>
      <c r="K153" s="166"/>
      <c r="L153" s="30"/>
      <c r="M153" s="167" t="s">
        <v>1</v>
      </c>
      <c r="N153" s="168" t="s">
        <v>39</v>
      </c>
      <c r="O153" s="55"/>
      <c r="P153" s="169">
        <f t="shared" si="21"/>
        <v>0</v>
      </c>
      <c r="Q153" s="169">
        <v>2.2151299999999998</v>
      </c>
      <c r="R153" s="169">
        <f t="shared" si="22"/>
        <v>4.0426122499999995</v>
      </c>
      <c r="S153" s="169">
        <v>0</v>
      </c>
      <c r="T153" s="170">
        <f t="shared" si="2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1" t="s">
        <v>145</v>
      </c>
      <c r="AT153" s="171" t="s">
        <v>141</v>
      </c>
      <c r="AU153" s="171" t="s">
        <v>146</v>
      </c>
      <c r="AY153" s="14" t="s">
        <v>139</v>
      </c>
      <c r="BE153" s="172">
        <f t="shared" si="24"/>
        <v>0</v>
      </c>
      <c r="BF153" s="172">
        <f t="shared" si="25"/>
        <v>0</v>
      </c>
      <c r="BG153" s="172">
        <f t="shared" si="26"/>
        <v>0</v>
      </c>
      <c r="BH153" s="172">
        <f t="shared" si="27"/>
        <v>0</v>
      </c>
      <c r="BI153" s="172">
        <f t="shared" si="28"/>
        <v>0</v>
      </c>
      <c r="BJ153" s="14" t="s">
        <v>146</v>
      </c>
      <c r="BK153" s="172">
        <f t="shared" si="29"/>
        <v>0</v>
      </c>
      <c r="BL153" s="14" t="s">
        <v>145</v>
      </c>
      <c r="BM153" s="171" t="s">
        <v>235</v>
      </c>
    </row>
    <row r="154" spans="1:65" s="2" customFormat="1" ht="24" customHeight="1">
      <c r="A154" s="29"/>
      <c r="B154" s="158"/>
      <c r="C154" s="159" t="s">
        <v>244</v>
      </c>
      <c r="D154" s="159" t="s">
        <v>141</v>
      </c>
      <c r="E154" s="160" t="s">
        <v>287</v>
      </c>
      <c r="F154" s="161" t="s">
        <v>288</v>
      </c>
      <c r="G154" s="162" t="s">
        <v>225</v>
      </c>
      <c r="H154" s="163">
        <v>2.5</v>
      </c>
      <c r="I154" s="164"/>
      <c r="J154" s="165">
        <f t="shared" si="20"/>
        <v>0</v>
      </c>
      <c r="K154" s="166"/>
      <c r="L154" s="30"/>
      <c r="M154" s="167" t="s">
        <v>1</v>
      </c>
      <c r="N154" s="168" t="s">
        <v>39</v>
      </c>
      <c r="O154" s="55"/>
      <c r="P154" s="169">
        <f t="shared" si="21"/>
        <v>0</v>
      </c>
      <c r="Q154" s="169">
        <v>0</v>
      </c>
      <c r="R154" s="169">
        <f t="shared" si="22"/>
        <v>0</v>
      </c>
      <c r="S154" s="169">
        <v>0</v>
      </c>
      <c r="T154" s="170">
        <f t="shared" si="2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1" t="s">
        <v>145</v>
      </c>
      <c r="AT154" s="171" t="s">
        <v>141</v>
      </c>
      <c r="AU154" s="171" t="s">
        <v>146</v>
      </c>
      <c r="AY154" s="14" t="s">
        <v>139</v>
      </c>
      <c r="BE154" s="172">
        <f t="shared" si="24"/>
        <v>0</v>
      </c>
      <c r="BF154" s="172">
        <f t="shared" si="25"/>
        <v>0</v>
      </c>
      <c r="BG154" s="172">
        <f t="shared" si="26"/>
        <v>0</v>
      </c>
      <c r="BH154" s="172">
        <f t="shared" si="27"/>
        <v>0</v>
      </c>
      <c r="BI154" s="172">
        <f t="shared" si="28"/>
        <v>0</v>
      </c>
      <c r="BJ154" s="14" t="s">
        <v>146</v>
      </c>
      <c r="BK154" s="172">
        <f t="shared" si="29"/>
        <v>0</v>
      </c>
      <c r="BL154" s="14" t="s">
        <v>145</v>
      </c>
      <c r="BM154" s="171" t="s">
        <v>334</v>
      </c>
    </row>
    <row r="155" spans="1:65" s="2" customFormat="1" ht="24" customHeight="1">
      <c r="A155" s="29"/>
      <c r="B155" s="158"/>
      <c r="C155" s="159" t="s">
        <v>248</v>
      </c>
      <c r="D155" s="159" t="s">
        <v>141</v>
      </c>
      <c r="E155" s="160" t="s">
        <v>237</v>
      </c>
      <c r="F155" s="161" t="s">
        <v>238</v>
      </c>
      <c r="G155" s="162" t="s">
        <v>230</v>
      </c>
      <c r="H155" s="163">
        <v>11</v>
      </c>
      <c r="I155" s="164"/>
      <c r="J155" s="165">
        <f t="shared" si="20"/>
        <v>0</v>
      </c>
      <c r="K155" s="166"/>
      <c r="L155" s="30"/>
      <c r="M155" s="167" t="s">
        <v>1</v>
      </c>
      <c r="N155" s="168" t="s">
        <v>39</v>
      </c>
      <c r="O155" s="55"/>
      <c r="P155" s="169">
        <f t="shared" si="21"/>
        <v>0</v>
      </c>
      <c r="Q155" s="169">
        <v>6.7000000000000002E-4</v>
      </c>
      <c r="R155" s="169">
        <f t="shared" si="22"/>
        <v>7.3699999999999998E-3</v>
      </c>
      <c r="S155" s="169">
        <v>0</v>
      </c>
      <c r="T155" s="170">
        <f t="shared" si="2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1" t="s">
        <v>145</v>
      </c>
      <c r="AT155" s="171" t="s">
        <v>141</v>
      </c>
      <c r="AU155" s="171" t="s">
        <v>146</v>
      </c>
      <c r="AY155" s="14" t="s">
        <v>139</v>
      </c>
      <c r="BE155" s="172">
        <f t="shared" si="24"/>
        <v>0</v>
      </c>
      <c r="BF155" s="172">
        <f t="shared" si="25"/>
        <v>0</v>
      </c>
      <c r="BG155" s="172">
        <f t="shared" si="26"/>
        <v>0</v>
      </c>
      <c r="BH155" s="172">
        <f t="shared" si="27"/>
        <v>0</v>
      </c>
      <c r="BI155" s="172">
        <f t="shared" si="28"/>
        <v>0</v>
      </c>
      <c r="BJ155" s="14" t="s">
        <v>146</v>
      </c>
      <c r="BK155" s="172">
        <f t="shared" si="29"/>
        <v>0</v>
      </c>
      <c r="BL155" s="14" t="s">
        <v>145</v>
      </c>
      <c r="BM155" s="171" t="s">
        <v>239</v>
      </c>
    </row>
    <row r="156" spans="1:65" s="2" customFormat="1" ht="24" customHeight="1">
      <c r="A156" s="29"/>
      <c r="B156" s="158"/>
      <c r="C156" s="173" t="s">
        <v>254</v>
      </c>
      <c r="D156" s="173" t="s">
        <v>214</v>
      </c>
      <c r="E156" s="174" t="s">
        <v>241</v>
      </c>
      <c r="F156" s="175" t="s">
        <v>242</v>
      </c>
      <c r="G156" s="176" t="s">
        <v>230</v>
      </c>
      <c r="H156" s="177">
        <v>11</v>
      </c>
      <c r="I156" s="178"/>
      <c r="J156" s="179">
        <f t="shared" si="20"/>
        <v>0</v>
      </c>
      <c r="K156" s="180"/>
      <c r="L156" s="181"/>
      <c r="M156" s="182" t="s">
        <v>1</v>
      </c>
      <c r="N156" s="183" t="s">
        <v>39</v>
      </c>
      <c r="O156" s="55"/>
      <c r="P156" s="169">
        <f t="shared" si="21"/>
        <v>0</v>
      </c>
      <c r="Q156" s="169">
        <v>1.4E-2</v>
      </c>
      <c r="R156" s="169">
        <f t="shared" si="22"/>
        <v>0.154</v>
      </c>
      <c r="S156" s="169">
        <v>0</v>
      </c>
      <c r="T156" s="170">
        <f t="shared" si="2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1" t="s">
        <v>172</v>
      </c>
      <c r="AT156" s="171" t="s">
        <v>214</v>
      </c>
      <c r="AU156" s="171" t="s">
        <v>146</v>
      </c>
      <c r="AY156" s="14" t="s">
        <v>139</v>
      </c>
      <c r="BE156" s="172">
        <f t="shared" si="24"/>
        <v>0</v>
      </c>
      <c r="BF156" s="172">
        <f t="shared" si="25"/>
        <v>0</v>
      </c>
      <c r="BG156" s="172">
        <f t="shared" si="26"/>
        <v>0</v>
      </c>
      <c r="BH156" s="172">
        <f t="shared" si="27"/>
        <v>0</v>
      </c>
      <c r="BI156" s="172">
        <f t="shared" si="28"/>
        <v>0</v>
      </c>
      <c r="BJ156" s="14" t="s">
        <v>146</v>
      </c>
      <c r="BK156" s="172">
        <f t="shared" si="29"/>
        <v>0</v>
      </c>
      <c r="BL156" s="14" t="s">
        <v>145</v>
      </c>
      <c r="BM156" s="171" t="s">
        <v>243</v>
      </c>
    </row>
    <row r="157" spans="1:65" s="2" customFormat="1" ht="24" customHeight="1">
      <c r="A157" s="29"/>
      <c r="B157" s="158"/>
      <c r="C157" s="159" t="s">
        <v>307</v>
      </c>
      <c r="D157" s="159" t="s">
        <v>141</v>
      </c>
      <c r="E157" s="160" t="s">
        <v>245</v>
      </c>
      <c r="F157" s="161" t="s">
        <v>246</v>
      </c>
      <c r="G157" s="162" t="s">
        <v>230</v>
      </c>
      <c r="H157" s="163">
        <v>1</v>
      </c>
      <c r="I157" s="164"/>
      <c r="J157" s="165">
        <f t="shared" si="20"/>
        <v>0</v>
      </c>
      <c r="K157" s="166"/>
      <c r="L157" s="30"/>
      <c r="M157" s="167" t="s">
        <v>1</v>
      </c>
      <c r="N157" s="168" t="s">
        <v>39</v>
      </c>
      <c r="O157" s="55"/>
      <c r="P157" s="169">
        <f t="shared" si="21"/>
        <v>0</v>
      </c>
      <c r="Q157" s="169">
        <v>2.5729999999999999E-2</v>
      </c>
      <c r="R157" s="169">
        <f t="shared" si="22"/>
        <v>2.5729999999999999E-2</v>
      </c>
      <c r="S157" s="169">
        <v>0</v>
      </c>
      <c r="T157" s="170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1" t="s">
        <v>145</v>
      </c>
      <c r="AT157" s="171" t="s">
        <v>141</v>
      </c>
      <c r="AU157" s="171" t="s">
        <v>146</v>
      </c>
      <c r="AY157" s="14" t="s">
        <v>139</v>
      </c>
      <c r="BE157" s="172">
        <f t="shared" si="24"/>
        <v>0</v>
      </c>
      <c r="BF157" s="172">
        <f t="shared" si="25"/>
        <v>0</v>
      </c>
      <c r="BG157" s="172">
        <f t="shared" si="26"/>
        <v>0</v>
      </c>
      <c r="BH157" s="172">
        <f t="shared" si="27"/>
        <v>0</v>
      </c>
      <c r="BI157" s="172">
        <f t="shared" si="28"/>
        <v>0</v>
      </c>
      <c r="BJ157" s="14" t="s">
        <v>146</v>
      </c>
      <c r="BK157" s="172">
        <f t="shared" si="29"/>
        <v>0</v>
      </c>
      <c r="BL157" s="14" t="s">
        <v>145</v>
      </c>
      <c r="BM157" s="171" t="s">
        <v>247</v>
      </c>
    </row>
    <row r="158" spans="1:65" s="2" customFormat="1" ht="36" customHeight="1">
      <c r="A158" s="29"/>
      <c r="B158" s="158"/>
      <c r="C158" s="173" t="s">
        <v>308</v>
      </c>
      <c r="D158" s="173" t="s">
        <v>214</v>
      </c>
      <c r="E158" s="174" t="s">
        <v>249</v>
      </c>
      <c r="F158" s="175" t="s">
        <v>250</v>
      </c>
      <c r="G158" s="176" t="s">
        <v>230</v>
      </c>
      <c r="H158" s="177">
        <v>1</v>
      </c>
      <c r="I158" s="178"/>
      <c r="J158" s="179">
        <f t="shared" si="20"/>
        <v>0</v>
      </c>
      <c r="K158" s="180"/>
      <c r="L158" s="181"/>
      <c r="M158" s="182" t="s">
        <v>1</v>
      </c>
      <c r="N158" s="183" t="s">
        <v>39</v>
      </c>
      <c r="O158" s="55"/>
      <c r="P158" s="169">
        <f t="shared" si="21"/>
        <v>0</v>
      </c>
      <c r="Q158" s="169">
        <v>0.42499999999999999</v>
      </c>
      <c r="R158" s="169">
        <f t="shared" si="22"/>
        <v>0.42499999999999999</v>
      </c>
      <c r="S158" s="169">
        <v>0</v>
      </c>
      <c r="T158" s="170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1" t="s">
        <v>172</v>
      </c>
      <c r="AT158" s="171" t="s">
        <v>214</v>
      </c>
      <c r="AU158" s="171" t="s">
        <v>146</v>
      </c>
      <c r="AY158" s="14" t="s">
        <v>139</v>
      </c>
      <c r="BE158" s="172">
        <f t="shared" si="24"/>
        <v>0</v>
      </c>
      <c r="BF158" s="172">
        <f t="shared" si="25"/>
        <v>0</v>
      </c>
      <c r="BG158" s="172">
        <f t="shared" si="26"/>
        <v>0</v>
      </c>
      <c r="BH158" s="172">
        <f t="shared" si="27"/>
        <v>0</v>
      </c>
      <c r="BI158" s="172">
        <f t="shared" si="28"/>
        <v>0</v>
      </c>
      <c r="BJ158" s="14" t="s">
        <v>146</v>
      </c>
      <c r="BK158" s="172">
        <f t="shared" si="29"/>
        <v>0</v>
      </c>
      <c r="BL158" s="14" t="s">
        <v>145</v>
      </c>
      <c r="BM158" s="171" t="s">
        <v>251</v>
      </c>
    </row>
    <row r="159" spans="1:65" s="2" customFormat="1" ht="16.5" customHeight="1">
      <c r="A159" s="29"/>
      <c r="B159" s="158"/>
      <c r="C159" s="159" t="s">
        <v>309</v>
      </c>
      <c r="D159" s="159" t="s">
        <v>141</v>
      </c>
      <c r="E159" s="160" t="s">
        <v>310</v>
      </c>
      <c r="F159" s="161" t="s">
        <v>311</v>
      </c>
      <c r="G159" s="162" t="s">
        <v>257</v>
      </c>
      <c r="H159" s="163">
        <v>23.271000000000001</v>
      </c>
      <c r="I159" s="164"/>
      <c r="J159" s="165">
        <f t="shared" si="20"/>
        <v>0</v>
      </c>
      <c r="K159" s="166"/>
      <c r="L159" s="30"/>
      <c r="M159" s="167" t="s">
        <v>1</v>
      </c>
      <c r="N159" s="168" t="s">
        <v>39</v>
      </c>
      <c r="O159" s="55"/>
      <c r="P159" s="169">
        <f t="shared" si="21"/>
        <v>0</v>
      </c>
      <c r="Q159" s="169">
        <v>0</v>
      </c>
      <c r="R159" s="169">
        <f t="shared" si="22"/>
        <v>0</v>
      </c>
      <c r="S159" s="169">
        <v>0</v>
      </c>
      <c r="T159" s="170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1" t="s">
        <v>145</v>
      </c>
      <c r="AT159" s="171" t="s">
        <v>141</v>
      </c>
      <c r="AU159" s="171" t="s">
        <v>146</v>
      </c>
      <c r="AY159" s="14" t="s">
        <v>139</v>
      </c>
      <c r="BE159" s="172">
        <f t="shared" si="24"/>
        <v>0</v>
      </c>
      <c r="BF159" s="172">
        <f t="shared" si="25"/>
        <v>0</v>
      </c>
      <c r="BG159" s="172">
        <f t="shared" si="26"/>
        <v>0</v>
      </c>
      <c r="BH159" s="172">
        <f t="shared" si="27"/>
        <v>0</v>
      </c>
      <c r="BI159" s="172">
        <f t="shared" si="28"/>
        <v>0</v>
      </c>
      <c r="BJ159" s="14" t="s">
        <v>146</v>
      </c>
      <c r="BK159" s="172">
        <f t="shared" si="29"/>
        <v>0</v>
      </c>
      <c r="BL159" s="14" t="s">
        <v>145</v>
      </c>
      <c r="BM159" s="171" t="s">
        <v>335</v>
      </c>
    </row>
    <row r="160" spans="1:65" s="2" customFormat="1" ht="24" customHeight="1">
      <c r="A160" s="29"/>
      <c r="B160" s="158"/>
      <c r="C160" s="159" t="s">
        <v>313</v>
      </c>
      <c r="D160" s="159" t="s">
        <v>141</v>
      </c>
      <c r="E160" s="160" t="s">
        <v>314</v>
      </c>
      <c r="F160" s="161" t="s">
        <v>315</v>
      </c>
      <c r="G160" s="162" t="s">
        <v>257</v>
      </c>
      <c r="H160" s="163">
        <v>46.542000000000002</v>
      </c>
      <c r="I160" s="164"/>
      <c r="J160" s="165">
        <f t="shared" si="20"/>
        <v>0</v>
      </c>
      <c r="K160" s="166"/>
      <c r="L160" s="30"/>
      <c r="M160" s="167" t="s">
        <v>1</v>
      </c>
      <c r="N160" s="168" t="s">
        <v>39</v>
      </c>
      <c r="O160" s="55"/>
      <c r="P160" s="169">
        <f t="shared" si="21"/>
        <v>0</v>
      </c>
      <c r="Q160" s="169">
        <v>0</v>
      </c>
      <c r="R160" s="169">
        <f t="shared" si="22"/>
        <v>0</v>
      </c>
      <c r="S160" s="169">
        <v>0</v>
      </c>
      <c r="T160" s="170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1" t="s">
        <v>145</v>
      </c>
      <c r="AT160" s="171" t="s">
        <v>141</v>
      </c>
      <c r="AU160" s="171" t="s">
        <v>146</v>
      </c>
      <c r="AY160" s="14" t="s">
        <v>139</v>
      </c>
      <c r="BE160" s="172">
        <f t="shared" si="24"/>
        <v>0</v>
      </c>
      <c r="BF160" s="172">
        <f t="shared" si="25"/>
        <v>0</v>
      </c>
      <c r="BG160" s="172">
        <f t="shared" si="26"/>
        <v>0</v>
      </c>
      <c r="BH160" s="172">
        <f t="shared" si="27"/>
        <v>0</v>
      </c>
      <c r="BI160" s="172">
        <f t="shared" si="28"/>
        <v>0</v>
      </c>
      <c r="BJ160" s="14" t="s">
        <v>146</v>
      </c>
      <c r="BK160" s="172">
        <f t="shared" si="29"/>
        <v>0</v>
      </c>
      <c r="BL160" s="14" t="s">
        <v>145</v>
      </c>
      <c r="BM160" s="171" t="s">
        <v>336</v>
      </c>
    </row>
    <row r="161" spans="1:65" s="2" customFormat="1" ht="24" customHeight="1">
      <c r="A161" s="29"/>
      <c r="B161" s="158"/>
      <c r="C161" s="159" t="s">
        <v>317</v>
      </c>
      <c r="D161" s="159" t="s">
        <v>141</v>
      </c>
      <c r="E161" s="160" t="s">
        <v>337</v>
      </c>
      <c r="F161" s="161" t="s">
        <v>338</v>
      </c>
      <c r="G161" s="162" t="s">
        <v>257</v>
      </c>
      <c r="H161" s="163">
        <v>23.271000000000001</v>
      </c>
      <c r="I161" s="164"/>
      <c r="J161" s="165">
        <f t="shared" si="20"/>
        <v>0</v>
      </c>
      <c r="K161" s="166"/>
      <c r="L161" s="30"/>
      <c r="M161" s="167" t="s">
        <v>1</v>
      </c>
      <c r="N161" s="168" t="s">
        <v>39</v>
      </c>
      <c r="O161" s="55"/>
      <c r="P161" s="169">
        <f t="shared" si="21"/>
        <v>0</v>
      </c>
      <c r="Q161" s="169">
        <v>0</v>
      </c>
      <c r="R161" s="169">
        <f t="shared" si="22"/>
        <v>0</v>
      </c>
      <c r="S161" s="169">
        <v>0</v>
      </c>
      <c r="T161" s="170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1" t="s">
        <v>145</v>
      </c>
      <c r="AT161" s="171" t="s">
        <v>141</v>
      </c>
      <c r="AU161" s="171" t="s">
        <v>146</v>
      </c>
      <c r="AY161" s="14" t="s">
        <v>139</v>
      </c>
      <c r="BE161" s="172">
        <f t="shared" si="24"/>
        <v>0</v>
      </c>
      <c r="BF161" s="172">
        <f t="shared" si="25"/>
        <v>0</v>
      </c>
      <c r="BG161" s="172">
        <f t="shared" si="26"/>
        <v>0</v>
      </c>
      <c r="BH161" s="172">
        <f t="shared" si="27"/>
        <v>0</v>
      </c>
      <c r="BI161" s="172">
        <f t="shared" si="28"/>
        <v>0</v>
      </c>
      <c r="BJ161" s="14" t="s">
        <v>146</v>
      </c>
      <c r="BK161" s="172">
        <f t="shared" si="29"/>
        <v>0</v>
      </c>
      <c r="BL161" s="14" t="s">
        <v>145</v>
      </c>
      <c r="BM161" s="171" t="s">
        <v>339</v>
      </c>
    </row>
    <row r="162" spans="1:65" s="12" customFormat="1" ht="22.9" customHeight="1">
      <c r="B162" s="145"/>
      <c r="D162" s="146" t="s">
        <v>72</v>
      </c>
      <c r="E162" s="156" t="s">
        <v>252</v>
      </c>
      <c r="F162" s="156" t="s">
        <v>253</v>
      </c>
      <c r="I162" s="148"/>
      <c r="J162" s="157">
        <f>BK162</f>
        <v>0</v>
      </c>
      <c r="L162" s="145"/>
      <c r="M162" s="150"/>
      <c r="N162" s="151"/>
      <c r="O162" s="151"/>
      <c r="P162" s="152">
        <f>P163</f>
        <v>0</v>
      </c>
      <c r="Q162" s="151"/>
      <c r="R162" s="152">
        <f>R163</f>
        <v>0</v>
      </c>
      <c r="S162" s="151"/>
      <c r="T162" s="153">
        <f>T163</f>
        <v>0</v>
      </c>
      <c r="AR162" s="146" t="s">
        <v>81</v>
      </c>
      <c r="AT162" s="154" t="s">
        <v>72</v>
      </c>
      <c r="AU162" s="154" t="s">
        <v>81</v>
      </c>
      <c r="AY162" s="146" t="s">
        <v>139</v>
      </c>
      <c r="BK162" s="155">
        <f>BK163</f>
        <v>0</v>
      </c>
    </row>
    <row r="163" spans="1:65" s="2" customFormat="1" ht="24" customHeight="1">
      <c r="A163" s="29"/>
      <c r="B163" s="158"/>
      <c r="C163" s="159" t="s">
        <v>321</v>
      </c>
      <c r="D163" s="159" t="s">
        <v>141</v>
      </c>
      <c r="E163" s="160" t="s">
        <v>255</v>
      </c>
      <c r="F163" s="161" t="s">
        <v>256</v>
      </c>
      <c r="G163" s="162" t="s">
        <v>257</v>
      </c>
      <c r="H163" s="163">
        <v>88.266999999999996</v>
      </c>
      <c r="I163" s="164"/>
      <c r="J163" s="165">
        <f>ROUND(I163*H163,2)</f>
        <v>0</v>
      </c>
      <c r="K163" s="166"/>
      <c r="L163" s="30"/>
      <c r="M163" s="184" t="s">
        <v>1</v>
      </c>
      <c r="N163" s="185" t="s">
        <v>39</v>
      </c>
      <c r="O163" s="186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1" t="s">
        <v>145</v>
      </c>
      <c r="AT163" s="171" t="s">
        <v>141</v>
      </c>
      <c r="AU163" s="171" t="s">
        <v>146</v>
      </c>
      <c r="AY163" s="14" t="s">
        <v>139</v>
      </c>
      <c r="BE163" s="172">
        <f>IF(N163="základná",J163,0)</f>
        <v>0</v>
      </c>
      <c r="BF163" s="172">
        <f>IF(N163="znížená",J163,0)</f>
        <v>0</v>
      </c>
      <c r="BG163" s="172">
        <f>IF(N163="zákl. prenesená",J163,0)</f>
        <v>0</v>
      </c>
      <c r="BH163" s="172">
        <f>IF(N163="zníž. prenesená",J163,0)</f>
        <v>0</v>
      </c>
      <c r="BI163" s="172">
        <f>IF(N163="nulová",J163,0)</f>
        <v>0</v>
      </c>
      <c r="BJ163" s="14" t="s">
        <v>146</v>
      </c>
      <c r="BK163" s="172">
        <f>ROUND(I163*H163,2)</f>
        <v>0</v>
      </c>
      <c r="BL163" s="14" t="s">
        <v>145</v>
      </c>
      <c r="BM163" s="171" t="s">
        <v>258</v>
      </c>
    </row>
    <row r="164" spans="1:65" s="2" customFormat="1" ht="7" customHeight="1">
      <c r="A164" s="29"/>
      <c r="B164" s="44"/>
      <c r="C164" s="45"/>
      <c r="D164" s="45"/>
      <c r="E164" s="45"/>
      <c r="F164" s="45"/>
      <c r="G164" s="45"/>
      <c r="H164" s="45"/>
      <c r="I164" s="117"/>
      <c r="J164" s="45"/>
      <c r="K164" s="45"/>
      <c r="L164" s="30"/>
      <c r="M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</row>
  </sheetData>
  <autoFilter ref="C122:K163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4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0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0"/>
      <c r="L2" s="205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109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110</v>
      </c>
      <c r="I4" s="90"/>
      <c r="L4" s="17"/>
      <c r="M4" s="92" t="s">
        <v>8</v>
      </c>
      <c r="AT4" s="14" t="s">
        <v>3</v>
      </c>
    </row>
    <row r="5" spans="1:46" s="1" customFormat="1" ht="7" customHeight="1">
      <c r="B5" s="17"/>
      <c r="I5" s="90"/>
      <c r="L5" s="17"/>
    </row>
    <row r="6" spans="1:46" s="1" customFormat="1" ht="12" customHeight="1">
      <c r="B6" s="17"/>
      <c r="D6" s="24" t="s">
        <v>14</v>
      </c>
      <c r="I6" s="90"/>
      <c r="L6" s="17"/>
    </row>
    <row r="7" spans="1:46" s="1" customFormat="1" ht="16.5" customHeight="1">
      <c r="B7" s="17"/>
      <c r="E7" s="229" t="str">
        <f>'Rekapitulácia stavby'!K6</f>
        <v>Doplnková infraštruktúra v meste Stará Ľubovňa</v>
      </c>
      <c r="F7" s="230"/>
      <c r="G7" s="230"/>
      <c r="H7" s="230"/>
      <c r="I7" s="90"/>
      <c r="L7" s="17"/>
    </row>
    <row r="8" spans="1:46" s="2" customFormat="1" ht="12" customHeight="1">
      <c r="A8" s="29"/>
      <c r="B8" s="30"/>
      <c r="C8" s="29"/>
      <c r="D8" s="24" t="s">
        <v>111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27" customHeight="1">
      <c r="A9" s="29"/>
      <c r="B9" s="30"/>
      <c r="C9" s="29"/>
      <c r="D9" s="29"/>
      <c r="E9" s="213" t="s">
        <v>342</v>
      </c>
      <c r="F9" s="228"/>
      <c r="G9" s="228"/>
      <c r="H9" s="228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9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94" t="s">
        <v>20</v>
      </c>
      <c r="J12" s="52">
        <f>'Rekapitulácia stavby'!AN8</f>
        <v>43908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94" t="s">
        <v>24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1" t="str">
        <f>'Rekapitulácia stavby'!E14</f>
        <v>Vyplň údaj</v>
      </c>
      <c r="F18" s="216"/>
      <c r="G18" s="216"/>
      <c r="H18" s="216"/>
      <c r="I18" s="94" t="s">
        <v>24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94" t="s">
        <v>22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94" t="s">
        <v>24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24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20" t="s">
        <v>1</v>
      </c>
      <c r="F27" s="220"/>
      <c r="G27" s="220"/>
      <c r="H27" s="220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4" customHeight="1">
      <c r="A30" s="29"/>
      <c r="B30" s="30"/>
      <c r="C30" s="29"/>
      <c r="D30" s="100" t="s">
        <v>33</v>
      </c>
      <c r="E30" s="29"/>
      <c r="F30" s="29"/>
      <c r="G30" s="29"/>
      <c r="H30" s="29"/>
      <c r="I30" s="93"/>
      <c r="J30" s="68">
        <f>ROUND(J123,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101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102" t="s">
        <v>37</v>
      </c>
      <c r="E33" s="24" t="s">
        <v>38</v>
      </c>
      <c r="F33" s="103">
        <f>ROUND((SUM(BE123:BE163)),  2)</f>
        <v>0</v>
      </c>
      <c r="G33" s="29"/>
      <c r="H33" s="29"/>
      <c r="I33" s="104">
        <v>0.2</v>
      </c>
      <c r="J33" s="103">
        <f>ROUND(((SUM(BE123:BE163))*I33),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24" t="s">
        <v>39</v>
      </c>
      <c r="F34" s="103">
        <f>ROUND((SUM(BF123:BF163)),  2)</f>
        <v>0</v>
      </c>
      <c r="G34" s="29"/>
      <c r="H34" s="29"/>
      <c r="I34" s="104">
        <v>0.2</v>
      </c>
      <c r="J34" s="103">
        <f>ROUND(((SUM(BF123:BF163))*I34),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4" t="s">
        <v>40</v>
      </c>
      <c r="F35" s="103">
        <f>ROUND((SUM(BG123:BG163)),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4" t="s">
        <v>41</v>
      </c>
      <c r="F36" s="103">
        <f>ROUND((SUM(BH123:BH163)),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24" t="s">
        <v>42</v>
      </c>
      <c r="F37" s="103">
        <f>ROUND((SUM(BI123:BI163)),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4" customHeight="1">
      <c r="A39" s="29"/>
      <c r="B39" s="30"/>
      <c r="C39" s="105"/>
      <c r="D39" s="106" t="s">
        <v>43</v>
      </c>
      <c r="E39" s="57"/>
      <c r="F39" s="57"/>
      <c r="G39" s="107" t="s">
        <v>44</v>
      </c>
      <c r="H39" s="108" t="s">
        <v>45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17"/>
      <c r="I41" s="90"/>
      <c r="L41" s="17"/>
    </row>
    <row r="42" spans="1:31" s="1" customFormat="1" ht="14.5" customHeight="1">
      <c r="B42" s="17"/>
      <c r="I42" s="90"/>
      <c r="L42" s="17"/>
    </row>
    <row r="43" spans="1:31" s="1" customFormat="1" ht="14.5" customHeight="1">
      <c r="B43" s="17"/>
      <c r="I43" s="90"/>
      <c r="L43" s="17"/>
    </row>
    <row r="44" spans="1:31" s="1" customFormat="1" ht="14.5" customHeight="1">
      <c r="B44" s="17"/>
      <c r="I44" s="90"/>
      <c r="L44" s="17"/>
    </row>
    <row r="45" spans="1:31" s="1" customFormat="1" ht="14.5" customHeight="1">
      <c r="B45" s="17"/>
      <c r="I45" s="90"/>
      <c r="L45" s="17"/>
    </row>
    <row r="46" spans="1:31" s="1" customFormat="1" ht="14.5" customHeight="1">
      <c r="B46" s="17"/>
      <c r="I46" s="90"/>
      <c r="L46" s="17"/>
    </row>
    <row r="47" spans="1:31" s="1" customFormat="1" ht="14.5" customHeight="1">
      <c r="B47" s="17"/>
      <c r="I47" s="90"/>
      <c r="L47" s="17"/>
    </row>
    <row r="48" spans="1:31" s="1" customFormat="1" ht="14.5" customHeight="1">
      <c r="B48" s="17"/>
      <c r="I48" s="90"/>
      <c r="L48" s="17"/>
    </row>
    <row r="49" spans="1:31" s="1" customFormat="1" ht="14.5" customHeight="1">
      <c r="B49" s="17"/>
      <c r="I49" s="90"/>
      <c r="L49" s="17"/>
    </row>
    <row r="50" spans="1:31" s="2" customFormat="1" ht="14.5" customHeight="1">
      <c r="B50" s="39"/>
      <c r="D50" s="40" t="s">
        <v>46</v>
      </c>
      <c r="E50" s="41"/>
      <c r="F50" s="41"/>
      <c r="G50" s="40" t="s">
        <v>47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5">
      <c r="A61" s="29"/>
      <c r="B61" s="30"/>
      <c r="C61" s="29"/>
      <c r="D61" s="42" t="s">
        <v>48</v>
      </c>
      <c r="E61" s="32"/>
      <c r="F61" s="113" t="s">
        <v>49</v>
      </c>
      <c r="G61" s="42" t="s">
        <v>48</v>
      </c>
      <c r="H61" s="32"/>
      <c r="I61" s="114"/>
      <c r="J61" s="11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5">
      <c r="A76" s="29"/>
      <c r="B76" s="30"/>
      <c r="C76" s="29"/>
      <c r="D76" s="42" t="s">
        <v>48</v>
      </c>
      <c r="E76" s="32"/>
      <c r="F76" s="113" t="s">
        <v>49</v>
      </c>
      <c r="G76" s="42" t="s">
        <v>48</v>
      </c>
      <c r="H76" s="32"/>
      <c r="I76" s="114"/>
      <c r="J76" s="11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hidden="1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hidden="1" customHeight="1">
      <c r="A82" s="29"/>
      <c r="B82" s="30"/>
      <c r="C82" s="18" t="s">
        <v>113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hidden="1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9" t="str">
        <f>E7</f>
        <v>Doplnková infraštruktúra v meste Stará Ľubovňa</v>
      </c>
      <c r="F85" s="230"/>
      <c r="G85" s="230"/>
      <c r="H85" s="230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111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27" hidden="1" customHeight="1">
      <c r="A87" s="29"/>
      <c r="B87" s="30"/>
      <c r="C87" s="29"/>
      <c r="D87" s="29"/>
      <c r="E87" s="213" t="str">
        <f>E9</f>
        <v>10 - SO 01 Prístrešok na bicykle 8,3x2,8m + SO 02 Prístrešok na bicykle 4,2x2,8m (ZŠ Komenského)</v>
      </c>
      <c r="F87" s="228"/>
      <c r="G87" s="228"/>
      <c r="H87" s="228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hidden="1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>Stará Ľubovňa</v>
      </c>
      <c r="G89" s="29"/>
      <c r="H89" s="29"/>
      <c r="I89" s="94" t="s">
        <v>20</v>
      </c>
      <c r="J89" s="52">
        <f>IF(J12="","",J12)</f>
        <v>43908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hidden="1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8" hidden="1" customHeight="1">
      <c r="A91" s="29"/>
      <c r="B91" s="30"/>
      <c r="C91" s="24" t="s">
        <v>21</v>
      </c>
      <c r="D91" s="29"/>
      <c r="E91" s="29"/>
      <c r="F91" s="22" t="str">
        <f>E15</f>
        <v>Mesto Stará Ľubovňa</v>
      </c>
      <c r="G91" s="29"/>
      <c r="H91" s="29"/>
      <c r="I91" s="94" t="s">
        <v>27</v>
      </c>
      <c r="J91" s="27" t="str">
        <f>E21</f>
        <v>Ing. arch. Patrik Kasperkevič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94" t="s">
        <v>30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4" hidden="1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9" t="s">
        <v>114</v>
      </c>
      <c r="D94" s="105"/>
      <c r="E94" s="105"/>
      <c r="F94" s="105"/>
      <c r="G94" s="105"/>
      <c r="H94" s="105"/>
      <c r="I94" s="120"/>
      <c r="J94" s="121" t="s">
        <v>115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4" hidden="1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22" t="s">
        <v>116</v>
      </c>
      <c r="D96" s="29"/>
      <c r="E96" s="29"/>
      <c r="F96" s="29"/>
      <c r="G96" s="29"/>
      <c r="H96" s="29"/>
      <c r="I96" s="93"/>
      <c r="J96" s="68">
        <f>J123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117</v>
      </c>
    </row>
    <row r="97" spans="1:31" s="9" customFormat="1" ht="25" hidden="1" customHeight="1">
      <c r="B97" s="123"/>
      <c r="D97" s="124" t="s">
        <v>118</v>
      </c>
      <c r="E97" s="125"/>
      <c r="F97" s="125"/>
      <c r="G97" s="125"/>
      <c r="H97" s="125"/>
      <c r="I97" s="126"/>
      <c r="J97" s="127">
        <f>J124</f>
        <v>0</v>
      </c>
      <c r="L97" s="123"/>
    </row>
    <row r="98" spans="1:31" s="10" customFormat="1" ht="19.899999999999999" hidden="1" customHeight="1">
      <c r="B98" s="128"/>
      <c r="D98" s="129" t="s">
        <v>119</v>
      </c>
      <c r="E98" s="130"/>
      <c r="F98" s="130"/>
      <c r="G98" s="130"/>
      <c r="H98" s="130"/>
      <c r="I98" s="131"/>
      <c r="J98" s="132">
        <f>J125</f>
        <v>0</v>
      </c>
      <c r="L98" s="128"/>
    </row>
    <row r="99" spans="1:31" s="10" customFormat="1" ht="19.899999999999999" hidden="1" customHeight="1">
      <c r="B99" s="128"/>
      <c r="D99" s="129" t="s">
        <v>120</v>
      </c>
      <c r="E99" s="130"/>
      <c r="F99" s="130"/>
      <c r="G99" s="130"/>
      <c r="H99" s="130"/>
      <c r="I99" s="131"/>
      <c r="J99" s="132">
        <f>J134</f>
        <v>0</v>
      </c>
      <c r="L99" s="128"/>
    </row>
    <row r="100" spans="1:31" s="10" customFormat="1" ht="19.899999999999999" hidden="1" customHeight="1">
      <c r="B100" s="128"/>
      <c r="D100" s="129" t="s">
        <v>121</v>
      </c>
      <c r="E100" s="130"/>
      <c r="F100" s="130"/>
      <c r="G100" s="130"/>
      <c r="H100" s="130"/>
      <c r="I100" s="131"/>
      <c r="J100" s="132">
        <f>J141</f>
        <v>0</v>
      </c>
      <c r="L100" s="128"/>
    </row>
    <row r="101" spans="1:31" s="10" customFormat="1" ht="19.899999999999999" hidden="1" customHeight="1">
      <c r="B101" s="128"/>
      <c r="D101" s="129" t="s">
        <v>122</v>
      </c>
      <c r="E101" s="130"/>
      <c r="F101" s="130"/>
      <c r="G101" s="130"/>
      <c r="H101" s="130"/>
      <c r="I101" s="131"/>
      <c r="J101" s="132">
        <f>J143</f>
        <v>0</v>
      </c>
      <c r="L101" s="128"/>
    </row>
    <row r="102" spans="1:31" s="10" customFormat="1" ht="19.899999999999999" hidden="1" customHeight="1">
      <c r="B102" s="128"/>
      <c r="D102" s="129" t="s">
        <v>123</v>
      </c>
      <c r="E102" s="130"/>
      <c r="F102" s="130"/>
      <c r="G102" s="130"/>
      <c r="H102" s="130"/>
      <c r="I102" s="131"/>
      <c r="J102" s="132">
        <f>J149</f>
        <v>0</v>
      </c>
      <c r="L102" s="128"/>
    </row>
    <row r="103" spans="1:31" s="10" customFormat="1" ht="19.899999999999999" hidden="1" customHeight="1">
      <c r="B103" s="128"/>
      <c r="D103" s="129" t="s">
        <v>124</v>
      </c>
      <c r="E103" s="130"/>
      <c r="F103" s="130"/>
      <c r="G103" s="130"/>
      <c r="H103" s="130"/>
      <c r="I103" s="131"/>
      <c r="J103" s="132">
        <f>J162</f>
        <v>0</v>
      </c>
      <c r="L103" s="128"/>
    </row>
    <row r="104" spans="1:31" s="2" customFormat="1" ht="21.75" hidden="1" customHeight="1">
      <c r="A104" s="29"/>
      <c r="B104" s="30"/>
      <c r="C104" s="29"/>
      <c r="D104" s="29"/>
      <c r="E104" s="29"/>
      <c r="F104" s="29"/>
      <c r="G104" s="29"/>
      <c r="H104" s="29"/>
      <c r="I104" s="93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7" hidden="1" customHeight="1">
      <c r="A105" s="29"/>
      <c r="B105" s="44"/>
      <c r="C105" s="45"/>
      <c r="D105" s="45"/>
      <c r="E105" s="45"/>
      <c r="F105" s="45"/>
      <c r="G105" s="45"/>
      <c r="H105" s="45"/>
      <c r="I105" s="117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hidden="1"/>
    <row r="107" spans="1:31" hidden="1"/>
    <row r="108" spans="1:31" hidden="1"/>
    <row r="109" spans="1:31" s="2" customFormat="1" ht="7" customHeight="1">
      <c r="A109" s="29"/>
      <c r="B109" s="46"/>
      <c r="C109" s="47"/>
      <c r="D109" s="47"/>
      <c r="E109" s="47"/>
      <c r="F109" s="47"/>
      <c r="G109" s="47"/>
      <c r="H109" s="47"/>
      <c r="I109" s="118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5" customHeight="1">
      <c r="A110" s="29"/>
      <c r="B110" s="30"/>
      <c r="C110" s="18" t="s">
        <v>125</v>
      </c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7" customHeight="1">
      <c r="A111" s="29"/>
      <c r="B111" s="30"/>
      <c r="C111" s="29"/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14</v>
      </c>
      <c r="D112" s="29"/>
      <c r="E112" s="29"/>
      <c r="F112" s="29"/>
      <c r="G112" s="29"/>
      <c r="H112" s="29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29" t="str">
        <f>E7</f>
        <v>Doplnková infraštruktúra v meste Stará Ľubovňa</v>
      </c>
      <c r="F113" s="230"/>
      <c r="G113" s="230"/>
      <c r="H113" s="230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111</v>
      </c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7" customHeight="1">
      <c r="A115" s="29"/>
      <c r="B115" s="30"/>
      <c r="C115" s="29"/>
      <c r="D115" s="29"/>
      <c r="E115" s="213" t="str">
        <f>E9</f>
        <v>10 - SO 01 Prístrešok na bicykle 8,3x2,8m + SO 02 Prístrešok na bicykle 4,2x2,8m (ZŠ Komenského)</v>
      </c>
      <c r="F115" s="228"/>
      <c r="G115" s="228"/>
      <c r="H115" s="228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7" customHeight="1">
      <c r="A116" s="29"/>
      <c r="B116" s="30"/>
      <c r="C116" s="29"/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18</v>
      </c>
      <c r="D117" s="29"/>
      <c r="E117" s="29"/>
      <c r="F117" s="22" t="str">
        <f>F12</f>
        <v>Stará Ľubovňa</v>
      </c>
      <c r="G117" s="29"/>
      <c r="H117" s="29"/>
      <c r="I117" s="94" t="s">
        <v>20</v>
      </c>
      <c r="J117" s="52">
        <f>IF(J12="","",J12)</f>
        <v>43908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7" customHeight="1">
      <c r="A118" s="29"/>
      <c r="B118" s="30"/>
      <c r="C118" s="29"/>
      <c r="D118" s="29"/>
      <c r="E118" s="29"/>
      <c r="F118" s="29"/>
      <c r="G118" s="29"/>
      <c r="H118" s="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8" customHeight="1">
      <c r="A119" s="29"/>
      <c r="B119" s="30"/>
      <c r="C119" s="24" t="s">
        <v>21</v>
      </c>
      <c r="D119" s="29"/>
      <c r="E119" s="29"/>
      <c r="F119" s="22" t="str">
        <f>E15</f>
        <v>Mesto Stará Ľubovňa</v>
      </c>
      <c r="G119" s="29"/>
      <c r="H119" s="29"/>
      <c r="I119" s="94" t="s">
        <v>27</v>
      </c>
      <c r="J119" s="27" t="str">
        <f>E21</f>
        <v>Ing. arch. Patrik Kasperkevič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5" customHeight="1">
      <c r="A120" s="29"/>
      <c r="B120" s="30"/>
      <c r="C120" s="24" t="s">
        <v>25</v>
      </c>
      <c r="D120" s="29"/>
      <c r="E120" s="29"/>
      <c r="F120" s="22" t="str">
        <f>IF(E18="","",E18)</f>
        <v>Vyplň údaj</v>
      </c>
      <c r="G120" s="29"/>
      <c r="H120" s="29"/>
      <c r="I120" s="94" t="s">
        <v>30</v>
      </c>
      <c r="J120" s="27" t="str">
        <f>E24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4" customHeight="1">
      <c r="A121" s="29"/>
      <c r="B121" s="30"/>
      <c r="C121" s="29"/>
      <c r="D121" s="29"/>
      <c r="E121" s="29"/>
      <c r="F121" s="29"/>
      <c r="G121" s="29"/>
      <c r="H121" s="29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33"/>
      <c r="B122" s="134"/>
      <c r="C122" s="135" t="s">
        <v>126</v>
      </c>
      <c r="D122" s="136" t="s">
        <v>58</v>
      </c>
      <c r="E122" s="136" t="s">
        <v>54</v>
      </c>
      <c r="F122" s="136" t="s">
        <v>55</v>
      </c>
      <c r="G122" s="136" t="s">
        <v>127</v>
      </c>
      <c r="H122" s="136" t="s">
        <v>128</v>
      </c>
      <c r="I122" s="137" t="s">
        <v>129</v>
      </c>
      <c r="J122" s="138" t="s">
        <v>115</v>
      </c>
      <c r="K122" s="139" t="s">
        <v>130</v>
      </c>
      <c r="L122" s="140"/>
      <c r="M122" s="59" t="s">
        <v>1</v>
      </c>
      <c r="N122" s="60" t="s">
        <v>37</v>
      </c>
      <c r="O122" s="60" t="s">
        <v>131</v>
      </c>
      <c r="P122" s="60" t="s">
        <v>132</v>
      </c>
      <c r="Q122" s="60" t="s">
        <v>133</v>
      </c>
      <c r="R122" s="60" t="s">
        <v>134</v>
      </c>
      <c r="S122" s="60" t="s">
        <v>135</v>
      </c>
      <c r="T122" s="61" t="s">
        <v>136</v>
      </c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</row>
    <row r="123" spans="1:65" s="2" customFormat="1" ht="22.9" customHeight="1">
      <c r="A123" s="29"/>
      <c r="B123" s="30"/>
      <c r="C123" s="66" t="s">
        <v>116</v>
      </c>
      <c r="D123" s="29"/>
      <c r="E123" s="29"/>
      <c r="F123" s="29"/>
      <c r="G123" s="29"/>
      <c r="H123" s="29"/>
      <c r="I123" s="93"/>
      <c r="J123" s="141">
        <f>BK123</f>
        <v>0</v>
      </c>
      <c r="K123" s="29"/>
      <c r="L123" s="30"/>
      <c r="M123" s="62"/>
      <c r="N123" s="53"/>
      <c r="O123" s="63"/>
      <c r="P123" s="142">
        <f>P124</f>
        <v>0</v>
      </c>
      <c r="Q123" s="63"/>
      <c r="R123" s="142">
        <f>R124</f>
        <v>84.815967869999994</v>
      </c>
      <c r="S123" s="63"/>
      <c r="T123" s="143">
        <f>T124</f>
        <v>4.2435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72</v>
      </c>
      <c r="AU123" s="14" t="s">
        <v>117</v>
      </c>
      <c r="BK123" s="144">
        <f>BK124</f>
        <v>0</v>
      </c>
    </row>
    <row r="124" spans="1:65" s="12" customFormat="1" ht="25.9" customHeight="1">
      <c r="B124" s="145"/>
      <c r="D124" s="146" t="s">
        <v>72</v>
      </c>
      <c r="E124" s="147" t="s">
        <v>137</v>
      </c>
      <c r="F124" s="147" t="s">
        <v>138</v>
      </c>
      <c r="I124" s="148"/>
      <c r="J124" s="149">
        <f>BK124</f>
        <v>0</v>
      </c>
      <c r="L124" s="145"/>
      <c r="M124" s="150"/>
      <c r="N124" s="151"/>
      <c r="O124" s="151"/>
      <c r="P124" s="152">
        <f>P125+P134+P141+P143+P149+P162</f>
        <v>0</v>
      </c>
      <c r="Q124" s="151"/>
      <c r="R124" s="152">
        <f>R125+R134+R141+R143+R149+R162</f>
        <v>84.815967869999994</v>
      </c>
      <c r="S124" s="151"/>
      <c r="T124" s="153">
        <f>T125+T134+T141+T143+T149+T162</f>
        <v>4.2435</v>
      </c>
      <c r="AR124" s="146" t="s">
        <v>81</v>
      </c>
      <c r="AT124" s="154" t="s">
        <v>72</v>
      </c>
      <c r="AU124" s="154" t="s">
        <v>73</v>
      </c>
      <c r="AY124" s="146" t="s">
        <v>139</v>
      </c>
      <c r="BK124" s="155">
        <f>BK125+BK134+BK141+BK143+BK149+BK162</f>
        <v>0</v>
      </c>
    </row>
    <row r="125" spans="1:65" s="12" customFormat="1" ht="22.9" customHeight="1">
      <c r="B125" s="145"/>
      <c r="D125" s="146" t="s">
        <v>72</v>
      </c>
      <c r="E125" s="156" t="s">
        <v>81</v>
      </c>
      <c r="F125" s="156" t="s">
        <v>140</v>
      </c>
      <c r="I125" s="148"/>
      <c r="J125" s="157">
        <f>BK125</f>
        <v>0</v>
      </c>
      <c r="L125" s="145"/>
      <c r="M125" s="150"/>
      <c r="N125" s="151"/>
      <c r="O125" s="151"/>
      <c r="P125" s="152">
        <f>SUM(P126:P133)</f>
        <v>0</v>
      </c>
      <c r="Q125" s="151"/>
      <c r="R125" s="152">
        <f>SUM(R126:R133)</f>
        <v>0</v>
      </c>
      <c r="S125" s="151"/>
      <c r="T125" s="153">
        <f>SUM(T126:T133)</f>
        <v>4.2435</v>
      </c>
      <c r="AR125" s="146" t="s">
        <v>81</v>
      </c>
      <c r="AT125" s="154" t="s">
        <v>72</v>
      </c>
      <c r="AU125" s="154" t="s">
        <v>81</v>
      </c>
      <c r="AY125" s="146" t="s">
        <v>139</v>
      </c>
      <c r="BK125" s="155">
        <f>SUM(BK126:BK133)</f>
        <v>0</v>
      </c>
    </row>
    <row r="126" spans="1:65" s="2" customFormat="1" ht="24" customHeight="1">
      <c r="A126" s="29"/>
      <c r="B126" s="158"/>
      <c r="C126" s="159" t="s">
        <v>81</v>
      </c>
      <c r="D126" s="159" t="s">
        <v>141</v>
      </c>
      <c r="E126" s="160" t="s">
        <v>343</v>
      </c>
      <c r="F126" s="161" t="s">
        <v>344</v>
      </c>
      <c r="G126" s="162" t="s">
        <v>169</v>
      </c>
      <c r="H126" s="163">
        <v>30.75</v>
      </c>
      <c r="I126" s="164"/>
      <c r="J126" s="165">
        <f t="shared" ref="J126:J133" si="0">ROUND(I126*H126,2)</f>
        <v>0</v>
      </c>
      <c r="K126" s="166"/>
      <c r="L126" s="30"/>
      <c r="M126" s="167" t="s">
        <v>1</v>
      </c>
      <c r="N126" s="168" t="s">
        <v>39</v>
      </c>
      <c r="O126" s="55"/>
      <c r="P126" s="169">
        <f t="shared" ref="P126:P133" si="1">O126*H126</f>
        <v>0</v>
      </c>
      <c r="Q126" s="169">
        <v>0</v>
      </c>
      <c r="R126" s="169">
        <f t="shared" ref="R126:R133" si="2">Q126*H126</f>
        <v>0</v>
      </c>
      <c r="S126" s="169">
        <v>0.13800000000000001</v>
      </c>
      <c r="T126" s="170">
        <f t="shared" ref="T126:T133" si="3">S126*H126</f>
        <v>4.2435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145</v>
      </c>
      <c r="AT126" s="171" t="s">
        <v>141</v>
      </c>
      <c r="AU126" s="171" t="s">
        <v>146</v>
      </c>
      <c r="AY126" s="14" t="s">
        <v>139</v>
      </c>
      <c r="BE126" s="172">
        <f t="shared" ref="BE126:BE133" si="4">IF(N126="základná",J126,0)</f>
        <v>0</v>
      </c>
      <c r="BF126" s="172">
        <f t="shared" ref="BF126:BF133" si="5">IF(N126="znížená",J126,0)</f>
        <v>0</v>
      </c>
      <c r="BG126" s="172">
        <f t="shared" ref="BG126:BG133" si="6">IF(N126="zákl. prenesená",J126,0)</f>
        <v>0</v>
      </c>
      <c r="BH126" s="172">
        <f t="shared" ref="BH126:BH133" si="7">IF(N126="zníž. prenesená",J126,0)</f>
        <v>0</v>
      </c>
      <c r="BI126" s="172">
        <f t="shared" ref="BI126:BI133" si="8">IF(N126="nulová",J126,0)</f>
        <v>0</v>
      </c>
      <c r="BJ126" s="14" t="s">
        <v>146</v>
      </c>
      <c r="BK126" s="172">
        <f t="shared" ref="BK126:BK133" si="9">ROUND(I126*H126,2)</f>
        <v>0</v>
      </c>
      <c r="BL126" s="14" t="s">
        <v>145</v>
      </c>
      <c r="BM126" s="171" t="s">
        <v>345</v>
      </c>
    </row>
    <row r="127" spans="1:65" s="2" customFormat="1" ht="24" customHeight="1">
      <c r="A127" s="29"/>
      <c r="B127" s="158"/>
      <c r="C127" s="159" t="s">
        <v>146</v>
      </c>
      <c r="D127" s="159" t="s">
        <v>141</v>
      </c>
      <c r="E127" s="160" t="s">
        <v>142</v>
      </c>
      <c r="F127" s="161" t="s">
        <v>143</v>
      </c>
      <c r="G127" s="162" t="s">
        <v>144</v>
      </c>
      <c r="H127" s="163">
        <v>30.666</v>
      </c>
      <c r="I127" s="164"/>
      <c r="J127" s="165">
        <f t="shared" si="0"/>
        <v>0</v>
      </c>
      <c r="K127" s="166"/>
      <c r="L127" s="30"/>
      <c r="M127" s="167" t="s">
        <v>1</v>
      </c>
      <c r="N127" s="168" t="s">
        <v>39</v>
      </c>
      <c r="O127" s="55"/>
      <c r="P127" s="169">
        <f t="shared" si="1"/>
        <v>0</v>
      </c>
      <c r="Q127" s="169">
        <v>0</v>
      </c>
      <c r="R127" s="169">
        <f t="shared" si="2"/>
        <v>0</v>
      </c>
      <c r="S127" s="169">
        <v>0</v>
      </c>
      <c r="T127" s="170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145</v>
      </c>
      <c r="AT127" s="171" t="s">
        <v>141</v>
      </c>
      <c r="AU127" s="171" t="s">
        <v>146</v>
      </c>
      <c r="AY127" s="14" t="s">
        <v>139</v>
      </c>
      <c r="BE127" s="172">
        <f t="shared" si="4"/>
        <v>0</v>
      </c>
      <c r="BF127" s="172">
        <f t="shared" si="5"/>
        <v>0</v>
      </c>
      <c r="BG127" s="172">
        <f t="shared" si="6"/>
        <v>0</v>
      </c>
      <c r="BH127" s="172">
        <f t="shared" si="7"/>
        <v>0</v>
      </c>
      <c r="BI127" s="172">
        <f t="shared" si="8"/>
        <v>0</v>
      </c>
      <c r="BJ127" s="14" t="s">
        <v>146</v>
      </c>
      <c r="BK127" s="172">
        <f t="shared" si="9"/>
        <v>0</v>
      </c>
      <c r="BL127" s="14" t="s">
        <v>145</v>
      </c>
      <c r="BM127" s="171" t="s">
        <v>147</v>
      </c>
    </row>
    <row r="128" spans="1:65" s="2" customFormat="1" ht="24" customHeight="1">
      <c r="A128" s="29"/>
      <c r="B128" s="158"/>
      <c r="C128" s="159" t="s">
        <v>151</v>
      </c>
      <c r="D128" s="159" t="s">
        <v>141</v>
      </c>
      <c r="E128" s="160" t="s">
        <v>148</v>
      </c>
      <c r="F128" s="161" t="s">
        <v>149</v>
      </c>
      <c r="G128" s="162" t="s">
        <v>144</v>
      </c>
      <c r="H128" s="163">
        <v>30.666</v>
      </c>
      <c r="I128" s="164"/>
      <c r="J128" s="165">
        <f t="shared" si="0"/>
        <v>0</v>
      </c>
      <c r="K128" s="166"/>
      <c r="L128" s="30"/>
      <c r="M128" s="167" t="s">
        <v>1</v>
      </c>
      <c r="N128" s="168" t="s">
        <v>39</v>
      </c>
      <c r="O128" s="55"/>
      <c r="P128" s="169">
        <f t="shared" si="1"/>
        <v>0</v>
      </c>
      <c r="Q128" s="169">
        <v>0</v>
      </c>
      <c r="R128" s="169">
        <f t="shared" si="2"/>
        <v>0</v>
      </c>
      <c r="S128" s="169">
        <v>0</v>
      </c>
      <c r="T128" s="170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145</v>
      </c>
      <c r="AT128" s="171" t="s">
        <v>141</v>
      </c>
      <c r="AU128" s="171" t="s">
        <v>146</v>
      </c>
      <c r="AY128" s="14" t="s">
        <v>139</v>
      </c>
      <c r="BE128" s="172">
        <f t="shared" si="4"/>
        <v>0</v>
      </c>
      <c r="BF128" s="172">
        <f t="shared" si="5"/>
        <v>0</v>
      </c>
      <c r="BG128" s="172">
        <f t="shared" si="6"/>
        <v>0</v>
      </c>
      <c r="BH128" s="172">
        <f t="shared" si="7"/>
        <v>0</v>
      </c>
      <c r="BI128" s="172">
        <f t="shared" si="8"/>
        <v>0</v>
      </c>
      <c r="BJ128" s="14" t="s">
        <v>146</v>
      </c>
      <c r="BK128" s="172">
        <f t="shared" si="9"/>
        <v>0</v>
      </c>
      <c r="BL128" s="14" t="s">
        <v>145</v>
      </c>
      <c r="BM128" s="171" t="s">
        <v>150</v>
      </c>
    </row>
    <row r="129" spans="1:65" s="2" customFormat="1" ht="36" customHeight="1">
      <c r="A129" s="29"/>
      <c r="B129" s="158"/>
      <c r="C129" s="159" t="s">
        <v>145</v>
      </c>
      <c r="D129" s="159" t="s">
        <v>141</v>
      </c>
      <c r="E129" s="160" t="s">
        <v>152</v>
      </c>
      <c r="F129" s="161" t="s">
        <v>153</v>
      </c>
      <c r="G129" s="162" t="s">
        <v>144</v>
      </c>
      <c r="H129" s="163">
        <v>30.666</v>
      </c>
      <c r="I129" s="164"/>
      <c r="J129" s="165">
        <f t="shared" si="0"/>
        <v>0</v>
      </c>
      <c r="K129" s="166"/>
      <c r="L129" s="30"/>
      <c r="M129" s="167" t="s">
        <v>1</v>
      </c>
      <c r="N129" s="168" t="s">
        <v>39</v>
      </c>
      <c r="O129" s="55"/>
      <c r="P129" s="169">
        <f t="shared" si="1"/>
        <v>0</v>
      </c>
      <c r="Q129" s="169">
        <v>0</v>
      </c>
      <c r="R129" s="169">
        <f t="shared" si="2"/>
        <v>0</v>
      </c>
      <c r="S129" s="169">
        <v>0</v>
      </c>
      <c r="T129" s="170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145</v>
      </c>
      <c r="AT129" s="171" t="s">
        <v>141</v>
      </c>
      <c r="AU129" s="171" t="s">
        <v>146</v>
      </c>
      <c r="AY129" s="14" t="s">
        <v>139</v>
      </c>
      <c r="BE129" s="172">
        <f t="shared" si="4"/>
        <v>0</v>
      </c>
      <c r="BF129" s="172">
        <f t="shared" si="5"/>
        <v>0</v>
      </c>
      <c r="BG129" s="172">
        <f t="shared" si="6"/>
        <v>0</v>
      </c>
      <c r="BH129" s="172">
        <f t="shared" si="7"/>
        <v>0</v>
      </c>
      <c r="BI129" s="172">
        <f t="shared" si="8"/>
        <v>0</v>
      </c>
      <c r="BJ129" s="14" t="s">
        <v>146</v>
      </c>
      <c r="BK129" s="172">
        <f t="shared" si="9"/>
        <v>0</v>
      </c>
      <c r="BL129" s="14" t="s">
        <v>145</v>
      </c>
      <c r="BM129" s="171" t="s">
        <v>154</v>
      </c>
    </row>
    <row r="130" spans="1:65" s="2" customFormat="1" ht="24" customHeight="1">
      <c r="A130" s="29"/>
      <c r="B130" s="158"/>
      <c r="C130" s="159" t="s">
        <v>158</v>
      </c>
      <c r="D130" s="159" t="s">
        <v>141</v>
      </c>
      <c r="E130" s="160" t="s">
        <v>155</v>
      </c>
      <c r="F130" s="161" t="s">
        <v>156</v>
      </c>
      <c r="G130" s="162" t="s">
        <v>144</v>
      </c>
      <c r="H130" s="163">
        <v>30.666</v>
      </c>
      <c r="I130" s="164"/>
      <c r="J130" s="165">
        <f t="shared" si="0"/>
        <v>0</v>
      </c>
      <c r="K130" s="166"/>
      <c r="L130" s="30"/>
      <c r="M130" s="167" t="s">
        <v>1</v>
      </c>
      <c r="N130" s="168" t="s">
        <v>39</v>
      </c>
      <c r="O130" s="55"/>
      <c r="P130" s="169">
        <f t="shared" si="1"/>
        <v>0</v>
      </c>
      <c r="Q130" s="169">
        <v>0</v>
      </c>
      <c r="R130" s="169">
        <f t="shared" si="2"/>
        <v>0</v>
      </c>
      <c r="S130" s="169">
        <v>0</v>
      </c>
      <c r="T130" s="170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145</v>
      </c>
      <c r="AT130" s="171" t="s">
        <v>141</v>
      </c>
      <c r="AU130" s="171" t="s">
        <v>146</v>
      </c>
      <c r="AY130" s="14" t="s">
        <v>139</v>
      </c>
      <c r="BE130" s="172">
        <f t="shared" si="4"/>
        <v>0</v>
      </c>
      <c r="BF130" s="172">
        <f t="shared" si="5"/>
        <v>0</v>
      </c>
      <c r="BG130" s="172">
        <f t="shared" si="6"/>
        <v>0</v>
      </c>
      <c r="BH130" s="172">
        <f t="shared" si="7"/>
        <v>0</v>
      </c>
      <c r="BI130" s="172">
        <f t="shared" si="8"/>
        <v>0</v>
      </c>
      <c r="BJ130" s="14" t="s">
        <v>146</v>
      </c>
      <c r="BK130" s="172">
        <f t="shared" si="9"/>
        <v>0</v>
      </c>
      <c r="BL130" s="14" t="s">
        <v>145</v>
      </c>
      <c r="BM130" s="171" t="s">
        <v>157</v>
      </c>
    </row>
    <row r="131" spans="1:65" s="2" customFormat="1" ht="16.5" customHeight="1">
      <c r="A131" s="29"/>
      <c r="B131" s="158"/>
      <c r="C131" s="159" t="s">
        <v>162</v>
      </c>
      <c r="D131" s="159" t="s">
        <v>141</v>
      </c>
      <c r="E131" s="160" t="s">
        <v>159</v>
      </c>
      <c r="F131" s="161" t="s">
        <v>160</v>
      </c>
      <c r="G131" s="162" t="s">
        <v>144</v>
      </c>
      <c r="H131" s="163">
        <v>30.666</v>
      </c>
      <c r="I131" s="164"/>
      <c r="J131" s="165">
        <f t="shared" si="0"/>
        <v>0</v>
      </c>
      <c r="K131" s="166"/>
      <c r="L131" s="30"/>
      <c r="M131" s="167" t="s">
        <v>1</v>
      </c>
      <c r="N131" s="168" t="s">
        <v>39</v>
      </c>
      <c r="O131" s="55"/>
      <c r="P131" s="169">
        <f t="shared" si="1"/>
        <v>0</v>
      </c>
      <c r="Q131" s="169">
        <v>0</v>
      </c>
      <c r="R131" s="169">
        <f t="shared" si="2"/>
        <v>0</v>
      </c>
      <c r="S131" s="169">
        <v>0</v>
      </c>
      <c r="T131" s="170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145</v>
      </c>
      <c r="AT131" s="171" t="s">
        <v>141</v>
      </c>
      <c r="AU131" s="171" t="s">
        <v>146</v>
      </c>
      <c r="AY131" s="14" t="s">
        <v>139</v>
      </c>
      <c r="BE131" s="172">
        <f t="shared" si="4"/>
        <v>0</v>
      </c>
      <c r="BF131" s="172">
        <f t="shared" si="5"/>
        <v>0</v>
      </c>
      <c r="BG131" s="172">
        <f t="shared" si="6"/>
        <v>0</v>
      </c>
      <c r="BH131" s="172">
        <f t="shared" si="7"/>
        <v>0</v>
      </c>
      <c r="BI131" s="172">
        <f t="shared" si="8"/>
        <v>0</v>
      </c>
      <c r="BJ131" s="14" t="s">
        <v>146</v>
      </c>
      <c r="BK131" s="172">
        <f t="shared" si="9"/>
        <v>0</v>
      </c>
      <c r="BL131" s="14" t="s">
        <v>145</v>
      </c>
      <c r="BM131" s="171" t="s">
        <v>161</v>
      </c>
    </row>
    <row r="132" spans="1:65" s="2" customFormat="1" ht="24" customHeight="1">
      <c r="A132" s="29"/>
      <c r="B132" s="158"/>
      <c r="C132" s="159" t="s">
        <v>166</v>
      </c>
      <c r="D132" s="159" t="s">
        <v>141</v>
      </c>
      <c r="E132" s="160" t="s">
        <v>163</v>
      </c>
      <c r="F132" s="161" t="s">
        <v>164</v>
      </c>
      <c r="G132" s="162" t="s">
        <v>144</v>
      </c>
      <c r="H132" s="163">
        <v>1.2649999999999999</v>
      </c>
      <c r="I132" s="164"/>
      <c r="J132" s="165">
        <f t="shared" si="0"/>
        <v>0</v>
      </c>
      <c r="K132" s="166"/>
      <c r="L132" s="30"/>
      <c r="M132" s="167" t="s">
        <v>1</v>
      </c>
      <c r="N132" s="168" t="s">
        <v>39</v>
      </c>
      <c r="O132" s="55"/>
      <c r="P132" s="169">
        <f t="shared" si="1"/>
        <v>0</v>
      </c>
      <c r="Q132" s="169">
        <v>0</v>
      </c>
      <c r="R132" s="169">
        <f t="shared" si="2"/>
        <v>0</v>
      </c>
      <c r="S132" s="169">
        <v>0</v>
      </c>
      <c r="T132" s="170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145</v>
      </c>
      <c r="AT132" s="171" t="s">
        <v>141</v>
      </c>
      <c r="AU132" s="171" t="s">
        <v>146</v>
      </c>
      <c r="AY132" s="14" t="s">
        <v>139</v>
      </c>
      <c r="BE132" s="172">
        <f t="shared" si="4"/>
        <v>0</v>
      </c>
      <c r="BF132" s="172">
        <f t="shared" si="5"/>
        <v>0</v>
      </c>
      <c r="BG132" s="172">
        <f t="shared" si="6"/>
        <v>0</v>
      </c>
      <c r="BH132" s="172">
        <f t="shared" si="7"/>
        <v>0</v>
      </c>
      <c r="BI132" s="172">
        <f t="shared" si="8"/>
        <v>0</v>
      </c>
      <c r="BJ132" s="14" t="s">
        <v>146</v>
      </c>
      <c r="BK132" s="172">
        <f t="shared" si="9"/>
        <v>0</v>
      </c>
      <c r="BL132" s="14" t="s">
        <v>145</v>
      </c>
      <c r="BM132" s="171" t="s">
        <v>165</v>
      </c>
    </row>
    <row r="133" spans="1:65" s="2" customFormat="1" ht="24" customHeight="1">
      <c r="A133" s="29"/>
      <c r="B133" s="158"/>
      <c r="C133" s="159" t="s">
        <v>172</v>
      </c>
      <c r="D133" s="159" t="s">
        <v>141</v>
      </c>
      <c r="E133" s="160" t="s">
        <v>167</v>
      </c>
      <c r="F133" s="161" t="s">
        <v>168</v>
      </c>
      <c r="G133" s="162" t="s">
        <v>169</v>
      </c>
      <c r="H133" s="163">
        <v>81.760000000000005</v>
      </c>
      <c r="I133" s="164"/>
      <c r="J133" s="165">
        <f t="shared" si="0"/>
        <v>0</v>
      </c>
      <c r="K133" s="166"/>
      <c r="L133" s="30"/>
      <c r="M133" s="167" t="s">
        <v>1</v>
      </c>
      <c r="N133" s="168" t="s">
        <v>39</v>
      </c>
      <c r="O133" s="55"/>
      <c r="P133" s="169">
        <f t="shared" si="1"/>
        <v>0</v>
      </c>
      <c r="Q133" s="169">
        <v>0</v>
      </c>
      <c r="R133" s="169">
        <f t="shared" si="2"/>
        <v>0</v>
      </c>
      <c r="S133" s="169">
        <v>0</v>
      </c>
      <c r="T133" s="170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145</v>
      </c>
      <c r="AT133" s="171" t="s">
        <v>141</v>
      </c>
      <c r="AU133" s="171" t="s">
        <v>146</v>
      </c>
      <c r="AY133" s="14" t="s">
        <v>139</v>
      </c>
      <c r="BE133" s="172">
        <f t="shared" si="4"/>
        <v>0</v>
      </c>
      <c r="BF133" s="172">
        <f t="shared" si="5"/>
        <v>0</v>
      </c>
      <c r="BG133" s="172">
        <f t="shared" si="6"/>
        <v>0</v>
      </c>
      <c r="BH133" s="172">
        <f t="shared" si="7"/>
        <v>0</v>
      </c>
      <c r="BI133" s="172">
        <f t="shared" si="8"/>
        <v>0</v>
      </c>
      <c r="BJ133" s="14" t="s">
        <v>146</v>
      </c>
      <c r="BK133" s="172">
        <f t="shared" si="9"/>
        <v>0</v>
      </c>
      <c r="BL133" s="14" t="s">
        <v>145</v>
      </c>
      <c r="BM133" s="171" t="s">
        <v>170</v>
      </c>
    </row>
    <row r="134" spans="1:65" s="12" customFormat="1" ht="22.9" customHeight="1">
      <c r="B134" s="145"/>
      <c r="D134" s="146" t="s">
        <v>72</v>
      </c>
      <c r="E134" s="156" t="s">
        <v>146</v>
      </c>
      <c r="F134" s="156" t="s">
        <v>171</v>
      </c>
      <c r="I134" s="148"/>
      <c r="J134" s="157">
        <f>BK134</f>
        <v>0</v>
      </c>
      <c r="L134" s="145"/>
      <c r="M134" s="150"/>
      <c r="N134" s="151"/>
      <c r="O134" s="151"/>
      <c r="P134" s="152">
        <f>SUM(P135:P140)</f>
        <v>0</v>
      </c>
      <c r="Q134" s="151"/>
      <c r="R134" s="152">
        <f>SUM(R135:R140)</f>
        <v>30.197371019999999</v>
      </c>
      <c r="S134" s="151"/>
      <c r="T134" s="153">
        <f>SUM(T135:T140)</f>
        <v>0</v>
      </c>
      <c r="AR134" s="146" t="s">
        <v>81</v>
      </c>
      <c r="AT134" s="154" t="s">
        <v>72</v>
      </c>
      <c r="AU134" s="154" t="s">
        <v>81</v>
      </c>
      <c r="AY134" s="146" t="s">
        <v>139</v>
      </c>
      <c r="BK134" s="155">
        <f>SUM(BK135:BK140)</f>
        <v>0</v>
      </c>
    </row>
    <row r="135" spans="1:65" s="2" customFormat="1" ht="24" customHeight="1">
      <c r="A135" s="29"/>
      <c r="B135" s="158"/>
      <c r="C135" s="159" t="s">
        <v>176</v>
      </c>
      <c r="D135" s="159" t="s">
        <v>141</v>
      </c>
      <c r="E135" s="160" t="s">
        <v>173</v>
      </c>
      <c r="F135" s="161" t="s">
        <v>174</v>
      </c>
      <c r="G135" s="162" t="s">
        <v>169</v>
      </c>
      <c r="H135" s="163">
        <v>81.760000000000005</v>
      </c>
      <c r="I135" s="164"/>
      <c r="J135" s="165">
        <f t="shared" ref="J135:J140" si="10">ROUND(I135*H135,2)</f>
        <v>0</v>
      </c>
      <c r="K135" s="166"/>
      <c r="L135" s="30"/>
      <c r="M135" s="167" t="s">
        <v>1</v>
      </c>
      <c r="N135" s="168" t="s">
        <v>39</v>
      </c>
      <c r="O135" s="55"/>
      <c r="P135" s="169">
        <f t="shared" ref="P135:P140" si="11">O135*H135</f>
        <v>0</v>
      </c>
      <c r="Q135" s="169">
        <v>0</v>
      </c>
      <c r="R135" s="169">
        <f t="shared" ref="R135:R140" si="12">Q135*H135</f>
        <v>0</v>
      </c>
      <c r="S135" s="169">
        <v>0</v>
      </c>
      <c r="T135" s="170">
        <f t="shared" ref="T135:T140" si="13"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145</v>
      </c>
      <c r="AT135" s="171" t="s">
        <v>141</v>
      </c>
      <c r="AU135" s="171" t="s">
        <v>146</v>
      </c>
      <c r="AY135" s="14" t="s">
        <v>139</v>
      </c>
      <c r="BE135" s="172">
        <f t="shared" ref="BE135:BE140" si="14">IF(N135="základná",J135,0)</f>
        <v>0</v>
      </c>
      <c r="BF135" s="172">
        <f t="shared" ref="BF135:BF140" si="15">IF(N135="znížená",J135,0)</f>
        <v>0</v>
      </c>
      <c r="BG135" s="172">
        <f t="shared" ref="BG135:BG140" si="16">IF(N135="zákl. prenesená",J135,0)</f>
        <v>0</v>
      </c>
      <c r="BH135" s="172">
        <f t="shared" ref="BH135:BH140" si="17">IF(N135="zníž. prenesená",J135,0)</f>
        <v>0</v>
      </c>
      <c r="BI135" s="172">
        <f t="shared" ref="BI135:BI140" si="18">IF(N135="nulová",J135,0)</f>
        <v>0</v>
      </c>
      <c r="BJ135" s="14" t="s">
        <v>146</v>
      </c>
      <c r="BK135" s="172">
        <f t="shared" ref="BK135:BK140" si="19">ROUND(I135*H135,2)</f>
        <v>0</v>
      </c>
      <c r="BL135" s="14" t="s">
        <v>145</v>
      </c>
      <c r="BM135" s="171" t="s">
        <v>175</v>
      </c>
    </row>
    <row r="136" spans="1:65" s="2" customFormat="1" ht="24" customHeight="1">
      <c r="A136" s="29"/>
      <c r="B136" s="158"/>
      <c r="C136" s="159" t="s">
        <v>107</v>
      </c>
      <c r="D136" s="159" t="s">
        <v>141</v>
      </c>
      <c r="E136" s="160" t="s">
        <v>177</v>
      </c>
      <c r="F136" s="161" t="s">
        <v>178</v>
      </c>
      <c r="G136" s="162" t="s">
        <v>144</v>
      </c>
      <c r="H136" s="163">
        <v>2.8119999999999998</v>
      </c>
      <c r="I136" s="164"/>
      <c r="J136" s="165">
        <f t="shared" si="10"/>
        <v>0</v>
      </c>
      <c r="K136" s="166"/>
      <c r="L136" s="30"/>
      <c r="M136" s="167" t="s">
        <v>1</v>
      </c>
      <c r="N136" s="168" t="s">
        <v>39</v>
      </c>
      <c r="O136" s="55"/>
      <c r="P136" s="169">
        <f t="shared" si="11"/>
        <v>0</v>
      </c>
      <c r="Q136" s="169">
        <v>2.0699999999999998</v>
      </c>
      <c r="R136" s="169">
        <f t="shared" si="12"/>
        <v>5.8208399999999996</v>
      </c>
      <c r="S136" s="169">
        <v>0</v>
      </c>
      <c r="T136" s="170">
        <f t="shared" si="1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145</v>
      </c>
      <c r="AT136" s="171" t="s">
        <v>141</v>
      </c>
      <c r="AU136" s="171" t="s">
        <v>146</v>
      </c>
      <c r="AY136" s="14" t="s">
        <v>139</v>
      </c>
      <c r="BE136" s="172">
        <f t="shared" si="14"/>
        <v>0</v>
      </c>
      <c r="BF136" s="172">
        <f t="shared" si="15"/>
        <v>0</v>
      </c>
      <c r="BG136" s="172">
        <f t="shared" si="16"/>
        <v>0</v>
      </c>
      <c r="BH136" s="172">
        <f t="shared" si="17"/>
        <v>0</v>
      </c>
      <c r="BI136" s="172">
        <f t="shared" si="18"/>
        <v>0</v>
      </c>
      <c r="BJ136" s="14" t="s">
        <v>146</v>
      </c>
      <c r="BK136" s="172">
        <f t="shared" si="19"/>
        <v>0</v>
      </c>
      <c r="BL136" s="14" t="s">
        <v>145</v>
      </c>
      <c r="BM136" s="171" t="s">
        <v>179</v>
      </c>
    </row>
    <row r="137" spans="1:65" s="2" customFormat="1" ht="24" customHeight="1">
      <c r="A137" s="29"/>
      <c r="B137" s="158"/>
      <c r="C137" s="159" t="s">
        <v>183</v>
      </c>
      <c r="D137" s="159" t="s">
        <v>141</v>
      </c>
      <c r="E137" s="160" t="s">
        <v>180</v>
      </c>
      <c r="F137" s="161" t="s">
        <v>181</v>
      </c>
      <c r="G137" s="162" t="s">
        <v>144</v>
      </c>
      <c r="H137" s="163">
        <v>9.8420000000000005</v>
      </c>
      <c r="I137" s="164"/>
      <c r="J137" s="165">
        <f t="shared" si="10"/>
        <v>0</v>
      </c>
      <c r="K137" s="166"/>
      <c r="L137" s="30"/>
      <c r="M137" s="167" t="s">
        <v>1</v>
      </c>
      <c r="N137" s="168" t="s">
        <v>39</v>
      </c>
      <c r="O137" s="55"/>
      <c r="P137" s="169">
        <f t="shared" si="11"/>
        <v>0</v>
      </c>
      <c r="Q137" s="169">
        <v>2.4157199999999999</v>
      </c>
      <c r="R137" s="169">
        <f t="shared" si="12"/>
        <v>23.775516239999998</v>
      </c>
      <c r="S137" s="169">
        <v>0</v>
      </c>
      <c r="T137" s="170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145</v>
      </c>
      <c r="AT137" s="171" t="s">
        <v>141</v>
      </c>
      <c r="AU137" s="171" t="s">
        <v>146</v>
      </c>
      <c r="AY137" s="14" t="s">
        <v>139</v>
      </c>
      <c r="BE137" s="172">
        <f t="shared" si="14"/>
        <v>0</v>
      </c>
      <c r="BF137" s="172">
        <f t="shared" si="15"/>
        <v>0</v>
      </c>
      <c r="BG137" s="172">
        <f t="shared" si="16"/>
        <v>0</v>
      </c>
      <c r="BH137" s="172">
        <f t="shared" si="17"/>
        <v>0</v>
      </c>
      <c r="BI137" s="172">
        <f t="shared" si="18"/>
        <v>0</v>
      </c>
      <c r="BJ137" s="14" t="s">
        <v>146</v>
      </c>
      <c r="BK137" s="172">
        <f t="shared" si="19"/>
        <v>0</v>
      </c>
      <c r="BL137" s="14" t="s">
        <v>145</v>
      </c>
      <c r="BM137" s="171" t="s">
        <v>182</v>
      </c>
    </row>
    <row r="138" spans="1:65" s="2" customFormat="1" ht="16.5" customHeight="1">
      <c r="A138" s="29"/>
      <c r="B138" s="158"/>
      <c r="C138" s="159" t="s">
        <v>187</v>
      </c>
      <c r="D138" s="159" t="s">
        <v>141</v>
      </c>
      <c r="E138" s="160" t="s">
        <v>184</v>
      </c>
      <c r="F138" s="161" t="s">
        <v>185</v>
      </c>
      <c r="G138" s="162" t="s">
        <v>169</v>
      </c>
      <c r="H138" s="163">
        <v>12.641999999999999</v>
      </c>
      <c r="I138" s="164"/>
      <c r="J138" s="165">
        <f t="shared" si="10"/>
        <v>0</v>
      </c>
      <c r="K138" s="166"/>
      <c r="L138" s="30"/>
      <c r="M138" s="167" t="s">
        <v>1</v>
      </c>
      <c r="N138" s="168" t="s">
        <v>39</v>
      </c>
      <c r="O138" s="55"/>
      <c r="P138" s="169">
        <f t="shared" si="11"/>
        <v>0</v>
      </c>
      <c r="Q138" s="169">
        <v>6.7000000000000002E-4</v>
      </c>
      <c r="R138" s="169">
        <f t="shared" si="12"/>
        <v>8.4701399999999993E-3</v>
      </c>
      <c r="S138" s="169">
        <v>0</v>
      </c>
      <c r="T138" s="170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1" t="s">
        <v>145</v>
      </c>
      <c r="AT138" s="171" t="s">
        <v>141</v>
      </c>
      <c r="AU138" s="171" t="s">
        <v>146</v>
      </c>
      <c r="AY138" s="14" t="s">
        <v>139</v>
      </c>
      <c r="BE138" s="172">
        <f t="shared" si="14"/>
        <v>0</v>
      </c>
      <c r="BF138" s="172">
        <f t="shared" si="15"/>
        <v>0</v>
      </c>
      <c r="BG138" s="172">
        <f t="shared" si="16"/>
        <v>0</v>
      </c>
      <c r="BH138" s="172">
        <f t="shared" si="17"/>
        <v>0</v>
      </c>
      <c r="BI138" s="172">
        <f t="shared" si="18"/>
        <v>0</v>
      </c>
      <c r="BJ138" s="14" t="s">
        <v>146</v>
      </c>
      <c r="BK138" s="172">
        <f t="shared" si="19"/>
        <v>0</v>
      </c>
      <c r="BL138" s="14" t="s">
        <v>145</v>
      </c>
      <c r="BM138" s="171" t="s">
        <v>186</v>
      </c>
    </row>
    <row r="139" spans="1:65" s="2" customFormat="1" ht="24" customHeight="1">
      <c r="A139" s="29"/>
      <c r="B139" s="158"/>
      <c r="C139" s="159" t="s">
        <v>191</v>
      </c>
      <c r="D139" s="159" t="s">
        <v>141</v>
      </c>
      <c r="E139" s="160" t="s">
        <v>188</v>
      </c>
      <c r="F139" s="161" t="s">
        <v>189</v>
      </c>
      <c r="G139" s="162" t="s">
        <v>169</v>
      </c>
      <c r="H139" s="163">
        <v>27.641999999999999</v>
      </c>
      <c r="I139" s="164"/>
      <c r="J139" s="165">
        <f t="shared" si="10"/>
        <v>0</v>
      </c>
      <c r="K139" s="166"/>
      <c r="L139" s="30"/>
      <c r="M139" s="167" t="s">
        <v>1</v>
      </c>
      <c r="N139" s="168" t="s">
        <v>39</v>
      </c>
      <c r="O139" s="55"/>
      <c r="P139" s="169">
        <f t="shared" si="11"/>
        <v>0</v>
      </c>
      <c r="Q139" s="169">
        <v>0</v>
      </c>
      <c r="R139" s="169">
        <f t="shared" si="12"/>
        <v>0</v>
      </c>
      <c r="S139" s="169">
        <v>0</v>
      </c>
      <c r="T139" s="170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145</v>
      </c>
      <c r="AT139" s="171" t="s">
        <v>141</v>
      </c>
      <c r="AU139" s="171" t="s">
        <v>146</v>
      </c>
      <c r="AY139" s="14" t="s">
        <v>139</v>
      </c>
      <c r="BE139" s="172">
        <f t="shared" si="14"/>
        <v>0</v>
      </c>
      <c r="BF139" s="172">
        <f t="shared" si="15"/>
        <v>0</v>
      </c>
      <c r="BG139" s="172">
        <f t="shared" si="16"/>
        <v>0</v>
      </c>
      <c r="BH139" s="172">
        <f t="shared" si="17"/>
        <v>0</v>
      </c>
      <c r="BI139" s="172">
        <f t="shared" si="18"/>
        <v>0</v>
      </c>
      <c r="BJ139" s="14" t="s">
        <v>146</v>
      </c>
      <c r="BK139" s="172">
        <f t="shared" si="19"/>
        <v>0</v>
      </c>
      <c r="BL139" s="14" t="s">
        <v>145</v>
      </c>
      <c r="BM139" s="171" t="s">
        <v>190</v>
      </c>
    </row>
    <row r="140" spans="1:65" s="2" customFormat="1" ht="24" customHeight="1">
      <c r="A140" s="29"/>
      <c r="B140" s="158"/>
      <c r="C140" s="159" t="s">
        <v>196</v>
      </c>
      <c r="D140" s="159" t="s">
        <v>141</v>
      </c>
      <c r="E140" s="160" t="s">
        <v>192</v>
      </c>
      <c r="F140" s="161" t="s">
        <v>193</v>
      </c>
      <c r="G140" s="162" t="s">
        <v>169</v>
      </c>
      <c r="H140" s="163">
        <v>67.488</v>
      </c>
      <c r="I140" s="164"/>
      <c r="J140" s="165">
        <f t="shared" si="10"/>
        <v>0</v>
      </c>
      <c r="K140" s="166"/>
      <c r="L140" s="30"/>
      <c r="M140" s="167" t="s">
        <v>1</v>
      </c>
      <c r="N140" s="168" t="s">
        <v>39</v>
      </c>
      <c r="O140" s="55"/>
      <c r="P140" s="169">
        <f t="shared" si="11"/>
        <v>0</v>
      </c>
      <c r="Q140" s="169">
        <v>8.7799999999999996E-3</v>
      </c>
      <c r="R140" s="169">
        <f t="shared" si="12"/>
        <v>0.59254463999999996</v>
      </c>
      <c r="S140" s="169">
        <v>0</v>
      </c>
      <c r="T140" s="170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1" t="s">
        <v>145</v>
      </c>
      <c r="AT140" s="171" t="s">
        <v>141</v>
      </c>
      <c r="AU140" s="171" t="s">
        <v>146</v>
      </c>
      <c r="AY140" s="14" t="s">
        <v>139</v>
      </c>
      <c r="BE140" s="172">
        <f t="shared" si="14"/>
        <v>0</v>
      </c>
      <c r="BF140" s="172">
        <f t="shared" si="15"/>
        <v>0</v>
      </c>
      <c r="BG140" s="172">
        <f t="shared" si="16"/>
        <v>0</v>
      </c>
      <c r="BH140" s="172">
        <f t="shared" si="17"/>
        <v>0</v>
      </c>
      <c r="BI140" s="172">
        <f t="shared" si="18"/>
        <v>0</v>
      </c>
      <c r="BJ140" s="14" t="s">
        <v>146</v>
      </c>
      <c r="BK140" s="172">
        <f t="shared" si="19"/>
        <v>0</v>
      </c>
      <c r="BL140" s="14" t="s">
        <v>145</v>
      </c>
      <c r="BM140" s="171" t="s">
        <v>194</v>
      </c>
    </row>
    <row r="141" spans="1:65" s="12" customFormat="1" ht="22.9" customHeight="1">
      <c r="B141" s="145"/>
      <c r="D141" s="146" t="s">
        <v>72</v>
      </c>
      <c r="E141" s="156" t="s">
        <v>145</v>
      </c>
      <c r="F141" s="156" t="s">
        <v>195</v>
      </c>
      <c r="I141" s="148"/>
      <c r="J141" s="157">
        <f>BK141</f>
        <v>0</v>
      </c>
      <c r="L141" s="145"/>
      <c r="M141" s="150"/>
      <c r="N141" s="151"/>
      <c r="O141" s="151"/>
      <c r="P141" s="152">
        <f>P142</f>
        <v>0</v>
      </c>
      <c r="Q141" s="151"/>
      <c r="R141" s="152">
        <f>R142</f>
        <v>11.9367424</v>
      </c>
      <c r="S141" s="151"/>
      <c r="T141" s="153">
        <f>T142</f>
        <v>0</v>
      </c>
      <c r="AR141" s="146" t="s">
        <v>81</v>
      </c>
      <c r="AT141" s="154" t="s">
        <v>72</v>
      </c>
      <c r="AU141" s="154" t="s">
        <v>81</v>
      </c>
      <c r="AY141" s="146" t="s">
        <v>139</v>
      </c>
      <c r="BK141" s="155">
        <f>BK142</f>
        <v>0</v>
      </c>
    </row>
    <row r="142" spans="1:65" s="2" customFormat="1" ht="24" customHeight="1">
      <c r="A142" s="29"/>
      <c r="B142" s="158"/>
      <c r="C142" s="159" t="s">
        <v>201</v>
      </c>
      <c r="D142" s="159" t="s">
        <v>141</v>
      </c>
      <c r="E142" s="160" t="s">
        <v>197</v>
      </c>
      <c r="F142" s="161" t="s">
        <v>198</v>
      </c>
      <c r="G142" s="162" t="s">
        <v>169</v>
      </c>
      <c r="H142" s="163">
        <v>73.72</v>
      </c>
      <c r="I142" s="164"/>
      <c r="J142" s="165">
        <f>ROUND(I142*H142,2)</f>
        <v>0</v>
      </c>
      <c r="K142" s="166"/>
      <c r="L142" s="30"/>
      <c r="M142" s="167" t="s">
        <v>1</v>
      </c>
      <c r="N142" s="168" t="s">
        <v>39</v>
      </c>
      <c r="O142" s="55"/>
      <c r="P142" s="169">
        <f>O142*H142</f>
        <v>0</v>
      </c>
      <c r="Q142" s="169">
        <v>0.16192000000000001</v>
      </c>
      <c r="R142" s="169">
        <f>Q142*H142</f>
        <v>11.9367424</v>
      </c>
      <c r="S142" s="169">
        <v>0</v>
      </c>
      <c r="T142" s="170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1" t="s">
        <v>145</v>
      </c>
      <c r="AT142" s="171" t="s">
        <v>141</v>
      </c>
      <c r="AU142" s="171" t="s">
        <v>146</v>
      </c>
      <c r="AY142" s="14" t="s">
        <v>139</v>
      </c>
      <c r="BE142" s="172">
        <f>IF(N142="základná",J142,0)</f>
        <v>0</v>
      </c>
      <c r="BF142" s="172">
        <f>IF(N142="znížená",J142,0)</f>
        <v>0</v>
      </c>
      <c r="BG142" s="172">
        <f>IF(N142="zákl. prenesená",J142,0)</f>
        <v>0</v>
      </c>
      <c r="BH142" s="172">
        <f>IF(N142="zníž. prenesená",J142,0)</f>
        <v>0</v>
      </c>
      <c r="BI142" s="172">
        <f>IF(N142="nulová",J142,0)</f>
        <v>0</v>
      </c>
      <c r="BJ142" s="14" t="s">
        <v>146</v>
      </c>
      <c r="BK142" s="172">
        <f>ROUND(I142*H142,2)</f>
        <v>0</v>
      </c>
      <c r="BL142" s="14" t="s">
        <v>145</v>
      </c>
      <c r="BM142" s="171" t="s">
        <v>199</v>
      </c>
    </row>
    <row r="143" spans="1:65" s="12" customFormat="1" ht="22.9" customHeight="1">
      <c r="B143" s="145"/>
      <c r="D143" s="146" t="s">
        <v>72</v>
      </c>
      <c r="E143" s="156" t="s">
        <v>158</v>
      </c>
      <c r="F143" s="156" t="s">
        <v>200</v>
      </c>
      <c r="I143" s="148"/>
      <c r="J143" s="157">
        <f>BK143</f>
        <v>0</v>
      </c>
      <c r="L143" s="145"/>
      <c r="M143" s="150"/>
      <c r="N143" s="151"/>
      <c r="O143" s="151"/>
      <c r="P143" s="152">
        <f>SUM(P144:P148)</f>
        <v>0</v>
      </c>
      <c r="Q143" s="151"/>
      <c r="R143" s="152">
        <f>SUM(R144:R148)</f>
        <v>32.354073200000002</v>
      </c>
      <c r="S143" s="151"/>
      <c r="T143" s="153">
        <f>SUM(T144:T148)</f>
        <v>0</v>
      </c>
      <c r="AR143" s="146" t="s">
        <v>81</v>
      </c>
      <c r="AT143" s="154" t="s">
        <v>72</v>
      </c>
      <c r="AU143" s="154" t="s">
        <v>81</v>
      </c>
      <c r="AY143" s="146" t="s">
        <v>139</v>
      </c>
      <c r="BK143" s="155">
        <f>SUM(BK144:BK148)</f>
        <v>0</v>
      </c>
    </row>
    <row r="144" spans="1:65" s="2" customFormat="1" ht="36" customHeight="1">
      <c r="A144" s="29"/>
      <c r="B144" s="158"/>
      <c r="C144" s="159" t="s">
        <v>205</v>
      </c>
      <c r="D144" s="159" t="s">
        <v>141</v>
      </c>
      <c r="E144" s="160" t="s">
        <v>202</v>
      </c>
      <c r="F144" s="161" t="s">
        <v>203</v>
      </c>
      <c r="G144" s="162" t="s">
        <v>169</v>
      </c>
      <c r="H144" s="163">
        <v>8.0399999999999991</v>
      </c>
      <c r="I144" s="164"/>
      <c r="J144" s="165">
        <f>ROUND(I144*H144,2)</f>
        <v>0</v>
      </c>
      <c r="K144" s="166"/>
      <c r="L144" s="30"/>
      <c r="M144" s="167" t="s">
        <v>1</v>
      </c>
      <c r="N144" s="168" t="s">
        <v>39</v>
      </c>
      <c r="O144" s="55"/>
      <c r="P144" s="169">
        <f>O144*H144</f>
        <v>0</v>
      </c>
      <c r="Q144" s="169">
        <v>0.2024</v>
      </c>
      <c r="R144" s="169">
        <f>Q144*H144</f>
        <v>1.6272959999999999</v>
      </c>
      <c r="S144" s="169">
        <v>0</v>
      </c>
      <c r="T144" s="170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1" t="s">
        <v>145</v>
      </c>
      <c r="AT144" s="171" t="s">
        <v>141</v>
      </c>
      <c r="AU144" s="171" t="s">
        <v>146</v>
      </c>
      <c r="AY144" s="14" t="s">
        <v>139</v>
      </c>
      <c r="BE144" s="172">
        <f>IF(N144="základná",J144,0)</f>
        <v>0</v>
      </c>
      <c r="BF144" s="172">
        <f>IF(N144="znížená",J144,0)</f>
        <v>0</v>
      </c>
      <c r="BG144" s="172">
        <f>IF(N144="zákl. prenesená",J144,0)</f>
        <v>0</v>
      </c>
      <c r="BH144" s="172">
        <f>IF(N144="zníž. prenesená",J144,0)</f>
        <v>0</v>
      </c>
      <c r="BI144" s="172">
        <f>IF(N144="nulová",J144,0)</f>
        <v>0</v>
      </c>
      <c r="BJ144" s="14" t="s">
        <v>146</v>
      </c>
      <c r="BK144" s="172">
        <f>ROUND(I144*H144,2)</f>
        <v>0</v>
      </c>
      <c r="BL144" s="14" t="s">
        <v>145</v>
      </c>
      <c r="BM144" s="171" t="s">
        <v>204</v>
      </c>
    </row>
    <row r="145" spans="1:65" s="2" customFormat="1" ht="24" customHeight="1">
      <c r="A145" s="29"/>
      <c r="B145" s="158"/>
      <c r="C145" s="159" t="s">
        <v>209</v>
      </c>
      <c r="D145" s="159" t="s">
        <v>141</v>
      </c>
      <c r="E145" s="160" t="s">
        <v>206</v>
      </c>
      <c r="F145" s="161" t="s">
        <v>207</v>
      </c>
      <c r="G145" s="162" t="s">
        <v>169</v>
      </c>
      <c r="H145" s="163">
        <v>45.6</v>
      </c>
      <c r="I145" s="164"/>
      <c r="J145" s="165">
        <f>ROUND(I145*H145,2)</f>
        <v>0</v>
      </c>
      <c r="K145" s="166"/>
      <c r="L145" s="30"/>
      <c r="M145" s="167" t="s">
        <v>1</v>
      </c>
      <c r="N145" s="168" t="s">
        <v>39</v>
      </c>
      <c r="O145" s="55"/>
      <c r="P145" s="169">
        <f>O145*H145</f>
        <v>0</v>
      </c>
      <c r="Q145" s="169">
        <v>0.30359999999999998</v>
      </c>
      <c r="R145" s="169">
        <f>Q145*H145</f>
        <v>13.844159999999999</v>
      </c>
      <c r="S145" s="169">
        <v>0</v>
      </c>
      <c r="T145" s="170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145</v>
      </c>
      <c r="AT145" s="171" t="s">
        <v>141</v>
      </c>
      <c r="AU145" s="171" t="s">
        <v>146</v>
      </c>
      <c r="AY145" s="14" t="s">
        <v>139</v>
      </c>
      <c r="BE145" s="172">
        <f>IF(N145="základná",J145,0)</f>
        <v>0</v>
      </c>
      <c r="BF145" s="172">
        <f>IF(N145="znížená",J145,0)</f>
        <v>0</v>
      </c>
      <c r="BG145" s="172">
        <f>IF(N145="zákl. prenesená",J145,0)</f>
        <v>0</v>
      </c>
      <c r="BH145" s="172">
        <f>IF(N145="zníž. prenesená",J145,0)</f>
        <v>0</v>
      </c>
      <c r="BI145" s="172">
        <f>IF(N145="nulová",J145,0)</f>
        <v>0</v>
      </c>
      <c r="BJ145" s="14" t="s">
        <v>146</v>
      </c>
      <c r="BK145" s="172">
        <f>ROUND(I145*H145,2)</f>
        <v>0</v>
      </c>
      <c r="BL145" s="14" t="s">
        <v>145</v>
      </c>
      <c r="BM145" s="171" t="s">
        <v>346</v>
      </c>
    </row>
    <row r="146" spans="1:65" s="2" customFormat="1" ht="36" customHeight="1">
      <c r="A146" s="29"/>
      <c r="B146" s="158"/>
      <c r="C146" s="159" t="s">
        <v>213</v>
      </c>
      <c r="D146" s="159" t="s">
        <v>141</v>
      </c>
      <c r="E146" s="160" t="s">
        <v>210</v>
      </c>
      <c r="F146" s="161" t="s">
        <v>211</v>
      </c>
      <c r="G146" s="162" t="s">
        <v>169</v>
      </c>
      <c r="H146" s="163">
        <v>73.72</v>
      </c>
      <c r="I146" s="164"/>
      <c r="J146" s="165">
        <f>ROUND(I146*H146,2)</f>
        <v>0</v>
      </c>
      <c r="K146" s="166"/>
      <c r="L146" s="30"/>
      <c r="M146" s="167" t="s">
        <v>1</v>
      </c>
      <c r="N146" s="168" t="s">
        <v>39</v>
      </c>
      <c r="O146" s="55"/>
      <c r="P146" s="169">
        <f>O146*H146</f>
        <v>0</v>
      </c>
      <c r="Q146" s="169">
        <v>9.2499999999999999E-2</v>
      </c>
      <c r="R146" s="169">
        <f>Q146*H146</f>
        <v>6.8190999999999997</v>
      </c>
      <c r="S146" s="169">
        <v>0</v>
      </c>
      <c r="T146" s="170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1" t="s">
        <v>145</v>
      </c>
      <c r="AT146" s="171" t="s">
        <v>141</v>
      </c>
      <c r="AU146" s="171" t="s">
        <v>146</v>
      </c>
      <c r="AY146" s="14" t="s">
        <v>139</v>
      </c>
      <c r="BE146" s="172">
        <f>IF(N146="základná",J146,0)</f>
        <v>0</v>
      </c>
      <c r="BF146" s="172">
        <f>IF(N146="znížená",J146,0)</f>
        <v>0</v>
      </c>
      <c r="BG146" s="172">
        <f>IF(N146="zákl. prenesená",J146,0)</f>
        <v>0</v>
      </c>
      <c r="BH146" s="172">
        <f>IF(N146="zníž. prenesená",J146,0)</f>
        <v>0</v>
      </c>
      <c r="BI146" s="172">
        <f>IF(N146="nulová",J146,0)</f>
        <v>0</v>
      </c>
      <c r="BJ146" s="14" t="s">
        <v>146</v>
      </c>
      <c r="BK146" s="172">
        <f>ROUND(I146*H146,2)</f>
        <v>0</v>
      </c>
      <c r="BL146" s="14" t="s">
        <v>145</v>
      </c>
      <c r="BM146" s="171" t="s">
        <v>212</v>
      </c>
    </row>
    <row r="147" spans="1:65" s="2" customFormat="1" ht="16.5" customHeight="1">
      <c r="A147" s="29"/>
      <c r="B147" s="158"/>
      <c r="C147" s="173" t="s">
        <v>218</v>
      </c>
      <c r="D147" s="173" t="s">
        <v>214</v>
      </c>
      <c r="E147" s="174" t="s">
        <v>215</v>
      </c>
      <c r="F147" s="175" t="s">
        <v>216</v>
      </c>
      <c r="G147" s="176" t="s">
        <v>169</v>
      </c>
      <c r="H147" s="177">
        <v>77.406000000000006</v>
      </c>
      <c r="I147" s="178"/>
      <c r="J147" s="179">
        <f>ROUND(I147*H147,2)</f>
        <v>0</v>
      </c>
      <c r="K147" s="180"/>
      <c r="L147" s="181"/>
      <c r="M147" s="182" t="s">
        <v>1</v>
      </c>
      <c r="N147" s="183" t="s">
        <v>39</v>
      </c>
      <c r="O147" s="55"/>
      <c r="P147" s="169">
        <f>O147*H147</f>
        <v>0</v>
      </c>
      <c r="Q147" s="169">
        <v>0.13</v>
      </c>
      <c r="R147" s="169">
        <f>Q147*H147</f>
        <v>10.062780000000002</v>
      </c>
      <c r="S147" s="169">
        <v>0</v>
      </c>
      <c r="T147" s="170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1" t="s">
        <v>172</v>
      </c>
      <c r="AT147" s="171" t="s">
        <v>214</v>
      </c>
      <c r="AU147" s="171" t="s">
        <v>146</v>
      </c>
      <c r="AY147" s="14" t="s">
        <v>139</v>
      </c>
      <c r="BE147" s="172">
        <f>IF(N147="základná",J147,0)</f>
        <v>0</v>
      </c>
      <c r="BF147" s="172">
        <f>IF(N147="znížená",J147,0)</f>
        <v>0</v>
      </c>
      <c r="BG147" s="172">
        <f>IF(N147="zákl. prenesená",J147,0)</f>
        <v>0</v>
      </c>
      <c r="BH147" s="172">
        <f>IF(N147="zníž. prenesená",J147,0)</f>
        <v>0</v>
      </c>
      <c r="BI147" s="172">
        <f>IF(N147="nulová",J147,0)</f>
        <v>0</v>
      </c>
      <c r="BJ147" s="14" t="s">
        <v>146</v>
      </c>
      <c r="BK147" s="172">
        <f>ROUND(I147*H147,2)</f>
        <v>0</v>
      </c>
      <c r="BL147" s="14" t="s">
        <v>145</v>
      </c>
      <c r="BM147" s="171" t="s">
        <v>217</v>
      </c>
    </row>
    <row r="148" spans="1:65" s="2" customFormat="1" ht="16.5" customHeight="1">
      <c r="A148" s="29"/>
      <c r="B148" s="158"/>
      <c r="C148" s="159" t="s">
        <v>7</v>
      </c>
      <c r="D148" s="159" t="s">
        <v>141</v>
      </c>
      <c r="E148" s="160" t="s">
        <v>219</v>
      </c>
      <c r="F148" s="161" t="s">
        <v>220</v>
      </c>
      <c r="G148" s="162" t="s">
        <v>169</v>
      </c>
      <c r="H148" s="163">
        <v>73.72</v>
      </c>
      <c r="I148" s="164"/>
      <c r="J148" s="165">
        <f>ROUND(I148*H148,2)</f>
        <v>0</v>
      </c>
      <c r="K148" s="166"/>
      <c r="L148" s="30"/>
      <c r="M148" s="167" t="s">
        <v>1</v>
      </c>
      <c r="N148" s="168" t="s">
        <v>39</v>
      </c>
      <c r="O148" s="55"/>
      <c r="P148" s="169">
        <f>O148*H148</f>
        <v>0</v>
      </c>
      <c r="Q148" s="169">
        <v>1.0000000000000001E-5</v>
      </c>
      <c r="R148" s="169">
        <f>Q148*H148</f>
        <v>7.3720000000000003E-4</v>
      </c>
      <c r="S148" s="169">
        <v>0</v>
      </c>
      <c r="T148" s="170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1" t="s">
        <v>145</v>
      </c>
      <c r="AT148" s="171" t="s">
        <v>141</v>
      </c>
      <c r="AU148" s="171" t="s">
        <v>146</v>
      </c>
      <c r="AY148" s="14" t="s">
        <v>139</v>
      </c>
      <c r="BE148" s="172">
        <f>IF(N148="základná",J148,0)</f>
        <v>0</v>
      </c>
      <c r="BF148" s="172">
        <f>IF(N148="znížená",J148,0)</f>
        <v>0</v>
      </c>
      <c r="BG148" s="172">
        <f>IF(N148="zákl. prenesená",J148,0)</f>
        <v>0</v>
      </c>
      <c r="BH148" s="172">
        <f>IF(N148="zníž. prenesená",J148,0)</f>
        <v>0</v>
      </c>
      <c r="BI148" s="172">
        <f>IF(N148="nulová",J148,0)</f>
        <v>0</v>
      </c>
      <c r="BJ148" s="14" t="s">
        <v>146</v>
      </c>
      <c r="BK148" s="172">
        <f>ROUND(I148*H148,2)</f>
        <v>0</v>
      </c>
      <c r="BL148" s="14" t="s">
        <v>145</v>
      </c>
      <c r="BM148" s="171" t="s">
        <v>221</v>
      </c>
    </row>
    <row r="149" spans="1:65" s="12" customFormat="1" ht="22.9" customHeight="1">
      <c r="B149" s="145"/>
      <c r="D149" s="146" t="s">
        <v>72</v>
      </c>
      <c r="E149" s="156" t="s">
        <v>176</v>
      </c>
      <c r="F149" s="156" t="s">
        <v>222</v>
      </c>
      <c r="I149" s="148"/>
      <c r="J149" s="157">
        <f>BK149</f>
        <v>0</v>
      </c>
      <c r="L149" s="145"/>
      <c r="M149" s="150"/>
      <c r="N149" s="151"/>
      <c r="O149" s="151"/>
      <c r="P149" s="152">
        <f>SUM(P150:P161)</f>
        <v>0</v>
      </c>
      <c r="Q149" s="151"/>
      <c r="R149" s="152">
        <f>SUM(R150:R161)</f>
        <v>10.327781250000001</v>
      </c>
      <c r="S149" s="151"/>
      <c r="T149" s="153">
        <f>SUM(T150:T161)</f>
        <v>0</v>
      </c>
      <c r="AR149" s="146" t="s">
        <v>81</v>
      </c>
      <c r="AT149" s="154" t="s">
        <v>72</v>
      </c>
      <c r="AU149" s="154" t="s">
        <v>81</v>
      </c>
      <c r="AY149" s="146" t="s">
        <v>139</v>
      </c>
      <c r="BK149" s="155">
        <f>SUM(BK150:BK161)</f>
        <v>0</v>
      </c>
    </row>
    <row r="150" spans="1:65" s="2" customFormat="1" ht="36" customHeight="1">
      <c r="A150" s="29"/>
      <c r="B150" s="158"/>
      <c r="C150" s="159" t="s">
        <v>227</v>
      </c>
      <c r="D150" s="159" t="s">
        <v>141</v>
      </c>
      <c r="E150" s="160" t="s">
        <v>223</v>
      </c>
      <c r="F150" s="161" t="s">
        <v>224</v>
      </c>
      <c r="G150" s="162" t="s">
        <v>225</v>
      </c>
      <c r="H150" s="163">
        <v>52.8</v>
      </c>
      <c r="I150" s="164"/>
      <c r="J150" s="165">
        <f t="shared" ref="J150:J161" si="20">ROUND(I150*H150,2)</f>
        <v>0</v>
      </c>
      <c r="K150" s="166"/>
      <c r="L150" s="30"/>
      <c r="M150" s="167" t="s">
        <v>1</v>
      </c>
      <c r="N150" s="168" t="s">
        <v>39</v>
      </c>
      <c r="O150" s="55"/>
      <c r="P150" s="169">
        <f t="shared" ref="P150:P161" si="21">O150*H150</f>
        <v>0</v>
      </c>
      <c r="Q150" s="169">
        <v>9.8530000000000006E-2</v>
      </c>
      <c r="R150" s="169">
        <f t="shared" ref="R150:R161" si="22">Q150*H150</f>
        <v>5.2023840000000003</v>
      </c>
      <c r="S150" s="169">
        <v>0</v>
      </c>
      <c r="T150" s="170">
        <f t="shared" ref="T150:T161" si="23"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1" t="s">
        <v>145</v>
      </c>
      <c r="AT150" s="171" t="s">
        <v>141</v>
      </c>
      <c r="AU150" s="171" t="s">
        <v>146</v>
      </c>
      <c r="AY150" s="14" t="s">
        <v>139</v>
      </c>
      <c r="BE150" s="172">
        <f t="shared" ref="BE150:BE161" si="24">IF(N150="základná",J150,0)</f>
        <v>0</v>
      </c>
      <c r="BF150" s="172">
        <f t="shared" ref="BF150:BF161" si="25">IF(N150="znížená",J150,0)</f>
        <v>0</v>
      </c>
      <c r="BG150" s="172">
        <f t="shared" ref="BG150:BG161" si="26">IF(N150="zákl. prenesená",J150,0)</f>
        <v>0</v>
      </c>
      <c r="BH150" s="172">
        <f t="shared" ref="BH150:BH161" si="27">IF(N150="zníž. prenesená",J150,0)</f>
        <v>0</v>
      </c>
      <c r="BI150" s="172">
        <f t="shared" ref="BI150:BI161" si="28">IF(N150="nulová",J150,0)</f>
        <v>0</v>
      </c>
      <c r="BJ150" s="14" t="s">
        <v>146</v>
      </c>
      <c r="BK150" s="172">
        <f t="shared" ref="BK150:BK161" si="29">ROUND(I150*H150,2)</f>
        <v>0</v>
      </c>
      <c r="BL150" s="14" t="s">
        <v>145</v>
      </c>
      <c r="BM150" s="171" t="s">
        <v>226</v>
      </c>
    </row>
    <row r="151" spans="1:65" s="2" customFormat="1" ht="16.5" customHeight="1">
      <c r="A151" s="29"/>
      <c r="B151" s="158"/>
      <c r="C151" s="173" t="s">
        <v>232</v>
      </c>
      <c r="D151" s="173" t="s">
        <v>214</v>
      </c>
      <c r="E151" s="174" t="s">
        <v>228</v>
      </c>
      <c r="F151" s="175" t="s">
        <v>229</v>
      </c>
      <c r="G151" s="176" t="s">
        <v>230</v>
      </c>
      <c r="H151" s="177">
        <v>53</v>
      </c>
      <c r="I151" s="178"/>
      <c r="J151" s="179">
        <f t="shared" si="20"/>
        <v>0</v>
      </c>
      <c r="K151" s="180"/>
      <c r="L151" s="181"/>
      <c r="M151" s="182" t="s">
        <v>1</v>
      </c>
      <c r="N151" s="183" t="s">
        <v>39</v>
      </c>
      <c r="O151" s="55"/>
      <c r="P151" s="169">
        <f t="shared" si="21"/>
        <v>0</v>
      </c>
      <c r="Q151" s="169">
        <v>2.3E-2</v>
      </c>
      <c r="R151" s="169">
        <f t="shared" si="22"/>
        <v>1.2190000000000001</v>
      </c>
      <c r="S151" s="169">
        <v>0</v>
      </c>
      <c r="T151" s="170">
        <f t="shared" si="2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1" t="s">
        <v>172</v>
      </c>
      <c r="AT151" s="171" t="s">
        <v>214</v>
      </c>
      <c r="AU151" s="171" t="s">
        <v>146</v>
      </c>
      <c r="AY151" s="14" t="s">
        <v>139</v>
      </c>
      <c r="BE151" s="172">
        <f t="shared" si="24"/>
        <v>0</v>
      </c>
      <c r="BF151" s="172">
        <f t="shared" si="25"/>
        <v>0</v>
      </c>
      <c r="BG151" s="172">
        <f t="shared" si="26"/>
        <v>0</v>
      </c>
      <c r="BH151" s="172">
        <f t="shared" si="27"/>
        <v>0</v>
      </c>
      <c r="BI151" s="172">
        <f t="shared" si="28"/>
        <v>0</v>
      </c>
      <c r="BJ151" s="14" t="s">
        <v>146</v>
      </c>
      <c r="BK151" s="172">
        <f t="shared" si="29"/>
        <v>0</v>
      </c>
      <c r="BL151" s="14" t="s">
        <v>145</v>
      </c>
      <c r="BM151" s="171" t="s">
        <v>231</v>
      </c>
    </row>
    <row r="152" spans="1:65" s="2" customFormat="1" ht="24" customHeight="1">
      <c r="A152" s="29"/>
      <c r="B152" s="158"/>
      <c r="C152" s="159" t="s">
        <v>236</v>
      </c>
      <c r="D152" s="159" t="s">
        <v>141</v>
      </c>
      <c r="E152" s="160" t="s">
        <v>233</v>
      </c>
      <c r="F152" s="161" t="s">
        <v>234</v>
      </c>
      <c r="G152" s="162" t="s">
        <v>144</v>
      </c>
      <c r="H152" s="163">
        <v>1.325</v>
      </c>
      <c r="I152" s="164"/>
      <c r="J152" s="165">
        <f t="shared" si="20"/>
        <v>0</v>
      </c>
      <c r="K152" s="166"/>
      <c r="L152" s="30"/>
      <c r="M152" s="167" t="s">
        <v>1</v>
      </c>
      <c r="N152" s="168" t="s">
        <v>39</v>
      </c>
      <c r="O152" s="55"/>
      <c r="P152" s="169">
        <f t="shared" si="21"/>
        <v>0</v>
      </c>
      <c r="Q152" s="169">
        <v>2.2151299999999998</v>
      </c>
      <c r="R152" s="169">
        <f t="shared" si="22"/>
        <v>2.9350472499999998</v>
      </c>
      <c r="S152" s="169">
        <v>0</v>
      </c>
      <c r="T152" s="170">
        <f t="shared" si="2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1" t="s">
        <v>145</v>
      </c>
      <c r="AT152" s="171" t="s">
        <v>141</v>
      </c>
      <c r="AU152" s="171" t="s">
        <v>146</v>
      </c>
      <c r="AY152" s="14" t="s">
        <v>139</v>
      </c>
      <c r="BE152" s="172">
        <f t="shared" si="24"/>
        <v>0</v>
      </c>
      <c r="BF152" s="172">
        <f t="shared" si="25"/>
        <v>0</v>
      </c>
      <c r="BG152" s="172">
        <f t="shared" si="26"/>
        <v>0</v>
      </c>
      <c r="BH152" s="172">
        <f t="shared" si="27"/>
        <v>0</v>
      </c>
      <c r="BI152" s="172">
        <f t="shared" si="28"/>
        <v>0</v>
      </c>
      <c r="BJ152" s="14" t="s">
        <v>146</v>
      </c>
      <c r="BK152" s="172">
        <f t="shared" si="29"/>
        <v>0</v>
      </c>
      <c r="BL152" s="14" t="s">
        <v>145</v>
      </c>
      <c r="BM152" s="171" t="s">
        <v>235</v>
      </c>
    </row>
    <row r="153" spans="1:65" s="2" customFormat="1" ht="24" customHeight="1">
      <c r="A153" s="29"/>
      <c r="B153" s="158"/>
      <c r="C153" s="159" t="s">
        <v>240</v>
      </c>
      <c r="D153" s="159" t="s">
        <v>141</v>
      </c>
      <c r="E153" s="160" t="s">
        <v>237</v>
      </c>
      <c r="F153" s="161" t="s">
        <v>238</v>
      </c>
      <c r="G153" s="162" t="s">
        <v>230</v>
      </c>
      <c r="H153" s="163">
        <v>16</v>
      </c>
      <c r="I153" s="164"/>
      <c r="J153" s="165">
        <f t="shared" si="20"/>
        <v>0</v>
      </c>
      <c r="K153" s="166"/>
      <c r="L153" s="30"/>
      <c r="M153" s="167" t="s">
        <v>1</v>
      </c>
      <c r="N153" s="168" t="s">
        <v>39</v>
      </c>
      <c r="O153" s="55"/>
      <c r="P153" s="169">
        <f t="shared" si="21"/>
        <v>0</v>
      </c>
      <c r="Q153" s="169">
        <v>6.7000000000000002E-4</v>
      </c>
      <c r="R153" s="169">
        <f t="shared" si="22"/>
        <v>1.072E-2</v>
      </c>
      <c r="S153" s="169">
        <v>0</v>
      </c>
      <c r="T153" s="170">
        <f t="shared" si="2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1" t="s">
        <v>145</v>
      </c>
      <c r="AT153" s="171" t="s">
        <v>141</v>
      </c>
      <c r="AU153" s="171" t="s">
        <v>146</v>
      </c>
      <c r="AY153" s="14" t="s">
        <v>139</v>
      </c>
      <c r="BE153" s="172">
        <f t="shared" si="24"/>
        <v>0</v>
      </c>
      <c r="BF153" s="172">
        <f t="shared" si="25"/>
        <v>0</v>
      </c>
      <c r="BG153" s="172">
        <f t="shared" si="26"/>
        <v>0</v>
      </c>
      <c r="BH153" s="172">
        <f t="shared" si="27"/>
        <v>0</v>
      </c>
      <c r="BI153" s="172">
        <f t="shared" si="28"/>
        <v>0</v>
      </c>
      <c r="BJ153" s="14" t="s">
        <v>146</v>
      </c>
      <c r="BK153" s="172">
        <f t="shared" si="29"/>
        <v>0</v>
      </c>
      <c r="BL153" s="14" t="s">
        <v>145</v>
      </c>
      <c r="BM153" s="171" t="s">
        <v>239</v>
      </c>
    </row>
    <row r="154" spans="1:65" s="2" customFormat="1" ht="24" customHeight="1">
      <c r="A154" s="29"/>
      <c r="B154" s="158"/>
      <c r="C154" s="173" t="s">
        <v>244</v>
      </c>
      <c r="D154" s="173" t="s">
        <v>214</v>
      </c>
      <c r="E154" s="174" t="s">
        <v>241</v>
      </c>
      <c r="F154" s="175" t="s">
        <v>242</v>
      </c>
      <c r="G154" s="176" t="s">
        <v>230</v>
      </c>
      <c r="H154" s="177">
        <v>16</v>
      </c>
      <c r="I154" s="178"/>
      <c r="J154" s="179">
        <f t="shared" si="20"/>
        <v>0</v>
      </c>
      <c r="K154" s="180"/>
      <c r="L154" s="181"/>
      <c r="M154" s="182" t="s">
        <v>1</v>
      </c>
      <c r="N154" s="183" t="s">
        <v>39</v>
      </c>
      <c r="O154" s="55"/>
      <c r="P154" s="169">
        <f t="shared" si="21"/>
        <v>0</v>
      </c>
      <c r="Q154" s="169">
        <v>1.4E-2</v>
      </c>
      <c r="R154" s="169">
        <f t="shared" si="22"/>
        <v>0.224</v>
      </c>
      <c r="S154" s="169">
        <v>0</v>
      </c>
      <c r="T154" s="170">
        <f t="shared" si="2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1" t="s">
        <v>172</v>
      </c>
      <c r="AT154" s="171" t="s">
        <v>214</v>
      </c>
      <c r="AU154" s="171" t="s">
        <v>146</v>
      </c>
      <c r="AY154" s="14" t="s">
        <v>139</v>
      </c>
      <c r="BE154" s="172">
        <f t="shared" si="24"/>
        <v>0</v>
      </c>
      <c r="BF154" s="172">
        <f t="shared" si="25"/>
        <v>0</v>
      </c>
      <c r="BG154" s="172">
        <f t="shared" si="26"/>
        <v>0</v>
      </c>
      <c r="BH154" s="172">
        <f t="shared" si="27"/>
        <v>0</v>
      </c>
      <c r="BI154" s="172">
        <f t="shared" si="28"/>
        <v>0</v>
      </c>
      <c r="BJ154" s="14" t="s">
        <v>146</v>
      </c>
      <c r="BK154" s="172">
        <f t="shared" si="29"/>
        <v>0</v>
      </c>
      <c r="BL154" s="14" t="s">
        <v>145</v>
      </c>
      <c r="BM154" s="171" t="s">
        <v>243</v>
      </c>
    </row>
    <row r="155" spans="1:65" s="2" customFormat="1" ht="24" customHeight="1">
      <c r="A155" s="29"/>
      <c r="B155" s="158"/>
      <c r="C155" s="159" t="s">
        <v>248</v>
      </c>
      <c r="D155" s="159" t="s">
        <v>141</v>
      </c>
      <c r="E155" s="160" t="s">
        <v>301</v>
      </c>
      <c r="F155" s="161" t="s">
        <v>302</v>
      </c>
      <c r="G155" s="162" t="s">
        <v>230</v>
      </c>
      <c r="H155" s="163">
        <v>1</v>
      </c>
      <c r="I155" s="164"/>
      <c r="J155" s="165">
        <f t="shared" si="20"/>
        <v>0</v>
      </c>
      <c r="K155" s="166"/>
      <c r="L155" s="30"/>
      <c r="M155" s="167" t="s">
        <v>1</v>
      </c>
      <c r="N155" s="168" t="s">
        <v>39</v>
      </c>
      <c r="O155" s="55"/>
      <c r="P155" s="169">
        <f t="shared" si="21"/>
        <v>0</v>
      </c>
      <c r="Q155" s="169">
        <v>1.49E-2</v>
      </c>
      <c r="R155" s="169">
        <f t="shared" si="22"/>
        <v>1.49E-2</v>
      </c>
      <c r="S155" s="169">
        <v>0</v>
      </c>
      <c r="T155" s="170">
        <f t="shared" si="2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1" t="s">
        <v>145</v>
      </c>
      <c r="AT155" s="171" t="s">
        <v>141</v>
      </c>
      <c r="AU155" s="171" t="s">
        <v>146</v>
      </c>
      <c r="AY155" s="14" t="s">
        <v>139</v>
      </c>
      <c r="BE155" s="172">
        <f t="shared" si="24"/>
        <v>0</v>
      </c>
      <c r="BF155" s="172">
        <f t="shared" si="25"/>
        <v>0</v>
      </c>
      <c r="BG155" s="172">
        <f t="shared" si="26"/>
        <v>0</v>
      </c>
      <c r="BH155" s="172">
        <f t="shared" si="27"/>
        <v>0</v>
      </c>
      <c r="BI155" s="172">
        <f t="shared" si="28"/>
        <v>0</v>
      </c>
      <c r="BJ155" s="14" t="s">
        <v>146</v>
      </c>
      <c r="BK155" s="172">
        <f t="shared" si="29"/>
        <v>0</v>
      </c>
      <c r="BL155" s="14" t="s">
        <v>145</v>
      </c>
      <c r="BM155" s="171" t="s">
        <v>303</v>
      </c>
    </row>
    <row r="156" spans="1:65" s="2" customFormat="1" ht="36" customHeight="1">
      <c r="A156" s="29"/>
      <c r="B156" s="158"/>
      <c r="C156" s="173" t="s">
        <v>254</v>
      </c>
      <c r="D156" s="173" t="s">
        <v>214</v>
      </c>
      <c r="E156" s="174" t="s">
        <v>304</v>
      </c>
      <c r="F156" s="175" t="s">
        <v>305</v>
      </c>
      <c r="G156" s="176" t="s">
        <v>230</v>
      </c>
      <c r="H156" s="177">
        <v>1</v>
      </c>
      <c r="I156" s="178"/>
      <c r="J156" s="179">
        <f t="shared" si="20"/>
        <v>0</v>
      </c>
      <c r="K156" s="180"/>
      <c r="L156" s="181"/>
      <c r="M156" s="182" t="s">
        <v>1</v>
      </c>
      <c r="N156" s="183" t="s">
        <v>39</v>
      </c>
      <c r="O156" s="55"/>
      <c r="P156" s="169">
        <f t="shared" si="21"/>
        <v>0</v>
      </c>
      <c r="Q156" s="169">
        <v>0.27100000000000002</v>
      </c>
      <c r="R156" s="169">
        <f t="shared" si="22"/>
        <v>0.27100000000000002</v>
      </c>
      <c r="S156" s="169">
        <v>0</v>
      </c>
      <c r="T156" s="170">
        <f t="shared" si="2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1" t="s">
        <v>172</v>
      </c>
      <c r="AT156" s="171" t="s">
        <v>214</v>
      </c>
      <c r="AU156" s="171" t="s">
        <v>146</v>
      </c>
      <c r="AY156" s="14" t="s">
        <v>139</v>
      </c>
      <c r="BE156" s="172">
        <f t="shared" si="24"/>
        <v>0</v>
      </c>
      <c r="BF156" s="172">
        <f t="shared" si="25"/>
        <v>0</v>
      </c>
      <c r="BG156" s="172">
        <f t="shared" si="26"/>
        <v>0</v>
      </c>
      <c r="BH156" s="172">
        <f t="shared" si="27"/>
        <v>0</v>
      </c>
      <c r="BI156" s="172">
        <f t="shared" si="28"/>
        <v>0</v>
      </c>
      <c r="BJ156" s="14" t="s">
        <v>146</v>
      </c>
      <c r="BK156" s="172">
        <f t="shared" si="29"/>
        <v>0</v>
      </c>
      <c r="BL156" s="14" t="s">
        <v>145</v>
      </c>
      <c r="BM156" s="171" t="s">
        <v>306</v>
      </c>
    </row>
    <row r="157" spans="1:65" s="2" customFormat="1" ht="24" customHeight="1">
      <c r="A157" s="29"/>
      <c r="B157" s="158"/>
      <c r="C157" s="159" t="s">
        <v>307</v>
      </c>
      <c r="D157" s="159" t="s">
        <v>141</v>
      </c>
      <c r="E157" s="160" t="s">
        <v>245</v>
      </c>
      <c r="F157" s="161" t="s">
        <v>246</v>
      </c>
      <c r="G157" s="162" t="s">
        <v>230</v>
      </c>
      <c r="H157" s="163">
        <v>1</v>
      </c>
      <c r="I157" s="164"/>
      <c r="J157" s="165">
        <f t="shared" si="20"/>
        <v>0</v>
      </c>
      <c r="K157" s="166"/>
      <c r="L157" s="30"/>
      <c r="M157" s="167" t="s">
        <v>1</v>
      </c>
      <c r="N157" s="168" t="s">
        <v>39</v>
      </c>
      <c r="O157" s="55"/>
      <c r="P157" s="169">
        <f t="shared" si="21"/>
        <v>0</v>
      </c>
      <c r="Q157" s="169">
        <v>2.5729999999999999E-2</v>
      </c>
      <c r="R157" s="169">
        <f t="shared" si="22"/>
        <v>2.5729999999999999E-2</v>
      </c>
      <c r="S157" s="169">
        <v>0</v>
      </c>
      <c r="T157" s="170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1" t="s">
        <v>145</v>
      </c>
      <c r="AT157" s="171" t="s">
        <v>141</v>
      </c>
      <c r="AU157" s="171" t="s">
        <v>146</v>
      </c>
      <c r="AY157" s="14" t="s">
        <v>139</v>
      </c>
      <c r="BE157" s="172">
        <f t="shared" si="24"/>
        <v>0</v>
      </c>
      <c r="BF157" s="172">
        <f t="shared" si="25"/>
        <v>0</v>
      </c>
      <c r="BG157" s="172">
        <f t="shared" si="26"/>
        <v>0</v>
      </c>
      <c r="BH157" s="172">
        <f t="shared" si="27"/>
        <v>0</v>
      </c>
      <c r="BI157" s="172">
        <f t="shared" si="28"/>
        <v>0</v>
      </c>
      <c r="BJ157" s="14" t="s">
        <v>146</v>
      </c>
      <c r="BK157" s="172">
        <f t="shared" si="29"/>
        <v>0</v>
      </c>
      <c r="BL157" s="14" t="s">
        <v>145</v>
      </c>
      <c r="BM157" s="171" t="s">
        <v>247</v>
      </c>
    </row>
    <row r="158" spans="1:65" s="2" customFormat="1" ht="36" customHeight="1">
      <c r="A158" s="29"/>
      <c r="B158" s="158"/>
      <c r="C158" s="173" t="s">
        <v>308</v>
      </c>
      <c r="D158" s="173" t="s">
        <v>214</v>
      </c>
      <c r="E158" s="174" t="s">
        <v>249</v>
      </c>
      <c r="F158" s="175" t="s">
        <v>250</v>
      </c>
      <c r="G158" s="176" t="s">
        <v>230</v>
      </c>
      <c r="H158" s="177">
        <v>1</v>
      </c>
      <c r="I158" s="178"/>
      <c r="J158" s="179">
        <f t="shared" si="20"/>
        <v>0</v>
      </c>
      <c r="K158" s="180"/>
      <c r="L158" s="181"/>
      <c r="M158" s="182" t="s">
        <v>1</v>
      </c>
      <c r="N158" s="183" t="s">
        <v>39</v>
      </c>
      <c r="O158" s="55"/>
      <c r="P158" s="169">
        <f t="shared" si="21"/>
        <v>0</v>
      </c>
      <c r="Q158" s="169">
        <v>0.42499999999999999</v>
      </c>
      <c r="R158" s="169">
        <f t="shared" si="22"/>
        <v>0.42499999999999999</v>
      </c>
      <c r="S158" s="169">
        <v>0</v>
      </c>
      <c r="T158" s="170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1" t="s">
        <v>172</v>
      </c>
      <c r="AT158" s="171" t="s">
        <v>214</v>
      </c>
      <c r="AU158" s="171" t="s">
        <v>146</v>
      </c>
      <c r="AY158" s="14" t="s">
        <v>139</v>
      </c>
      <c r="BE158" s="172">
        <f t="shared" si="24"/>
        <v>0</v>
      </c>
      <c r="BF158" s="172">
        <f t="shared" si="25"/>
        <v>0</v>
      </c>
      <c r="BG158" s="172">
        <f t="shared" si="26"/>
        <v>0</v>
      </c>
      <c r="BH158" s="172">
        <f t="shared" si="27"/>
        <v>0</v>
      </c>
      <c r="BI158" s="172">
        <f t="shared" si="28"/>
        <v>0</v>
      </c>
      <c r="BJ158" s="14" t="s">
        <v>146</v>
      </c>
      <c r="BK158" s="172">
        <f t="shared" si="29"/>
        <v>0</v>
      </c>
      <c r="BL158" s="14" t="s">
        <v>145</v>
      </c>
      <c r="BM158" s="171" t="s">
        <v>251</v>
      </c>
    </row>
    <row r="159" spans="1:65" s="2" customFormat="1" ht="16.5" customHeight="1">
      <c r="A159" s="29"/>
      <c r="B159" s="158"/>
      <c r="C159" s="159" t="s">
        <v>309</v>
      </c>
      <c r="D159" s="159" t="s">
        <v>141</v>
      </c>
      <c r="E159" s="160" t="s">
        <v>310</v>
      </c>
      <c r="F159" s="161" t="s">
        <v>311</v>
      </c>
      <c r="G159" s="162" t="s">
        <v>257</v>
      </c>
      <c r="H159" s="163">
        <v>4.2439999999999998</v>
      </c>
      <c r="I159" s="164"/>
      <c r="J159" s="165">
        <f t="shared" si="20"/>
        <v>0</v>
      </c>
      <c r="K159" s="166"/>
      <c r="L159" s="30"/>
      <c r="M159" s="167" t="s">
        <v>1</v>
      </c>
      <c r="N159" s="168" t="s">
        <v>39</v>
      </c>
      <c r="O159" s="55"/>
      <c r="P159" s="169">
        <f t="shared" si="21"/>
        <v>0</v>
      </c>
      <c r="Q159" s="169">
        <v>0</v>
      </c>
      <c r="R159" s="169">
        <f t="shared" si="22"/>
        <v>0</v>
      </c>
      <c r="S159" s="169">
        <v>0</v>
      </c>
      <c r="T159" s="170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1" t="s">
        <v>145</v>
      </c>
      <c r="AT159" s="171" t="s">
        <v>141</v>
      </c>
      <c r="AU159" s="171" t="s">
        <v>146</v>
      </c>
      <c r="AY159" s="14" t="s">
        <v>139</v>
      </c>
      <c r="BE159" s="172">
        <f t="shared" si="24"/>
        <v>0</v>
      </c>
      <c r="BF159" s="172">
        <f t="shared" si="25"/>
        <v>0</v>
      </c>
      <c r="BG159" s="172">
        <f t="shared" si="26"/>
        <v>0</v>
      </c>
      <c r="BH159" s="172">
        <f t="shared" si="27"/>
        <v>0</v>
      </c>
      <c r="BI159" s="172">
        <f t="shared" si="28"/>
        <v>0</v>
      </c>
      <c r="BJ159" s="14" t="s">
        <v>146</v>
      </c>
      <c r="BK159" s="172">
        <f t="shared" si="29"/>
        <v>0</v>
      </c>
      <c r="BL159" s="14" t="s">
        <v>145</v>
      </c>
      <c r="BM159" s="171" t="s">
        <v>312</v>
      </c>
    </row>
    <row r="160" spans="1:65" s="2" customFormat="1" ht="24" customHeight="1">
      <c r="A160" s="29"/>
      <c r="B160" s="158"/>
      <c r="C160" s="159" t="s">
        <v>313</v>
      </c>
      <c r="D160" s="159" t="s">
        <v>141</v>
      </c>
      <c r="E160" s="160" t="s">
        <v>314</v>
      </c>
      <c r="F160" s="161" t="s">
        <v>315</v>
      </c>
      <c r="G160" s="162" t="s">
        <v>257</v>
      </c>
      <c r="H160" s="163">
        <v>8.4879999999999995</v>
      </c>
      <c r="I160" s="164"/>
      <c r="J160" s="165">
        <f t="shared" si="20"/>
        <v>0</v>
      </c>
      <c r="K160" s="166"/>
      <c r="L160" s="30"/>
      <c r="M160" s="167" t="s">
        <v>1</v>
      </c>
      <c r="N160" s="168" t="s">
        <v>39</v>
      </c>
      <c r="O160" s="55"/>
      <c r="P160" s="169">
        <f t="shared" si="21"/>
        <v>0</v>
      </c>
      <c r="Q160" s="169">
        <v>0</v>
      </c>
      <c r="R160" s="169">
        <f t="shared" si="22"/>
        <v>0</v>
      </c>
      <c r="S160" s="169">
        <v>0</v>
      </c>
      <c r="T160" s="170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1" t="s">
        <v>145</v>
      </c>
      <c r="AT160" s="171" t="s">
        <v>141</v>
      </c>
      <c r="AU160" s="171" t="s">
        <v>146</v>
      </c>
      <c r="AY160" s="14" t="s">
        <v>139</v>
      </c>
      <c r="BE160" s="172">
        <f t="shared" si="24"/>
        <v>0</v>
      </c>
      <c r="BF160" s="172">
        <f t="shared" si="25"/>
        <v>0</v>
      </c>
      <c r="BG160" s="172">
        <f t="shared" si="26"/>
        <v>0</v>
      </c>
      <c r="BH160" s="172">
        <f t="shared" si="27"/>
        <v>0</v>
      </c>
      <c r="BI160" s="172">
        <f t="shared" si="28"/>
        <v>0</v>
      </c>
      <c r="BJ160" s="14" t="s">
        <v>146</v>
      </c>
      <c r="BK160" s="172">
        <f t="shared" si="29"/>
        <v>0</v>
      </c>
      <c r="BL160" s="14" t="s">
        <v>145</v>
      </c>
      <c r="BM160" s="171" t="s">
        <v>316</v>
      </c>
    </row>
    <row r="161" spans="1:65" s="2" customFormat="1" ht="24" customHeight="1">
      <c r="A161" s="29"/>
      <c r="B161" s="158"/>
      <c r="C161" s="159" t="s">
        <v>317</v>
      </c>
      <c r="D161" s="159" t="s">
        <v>141</v>
      </c>
      <c r="E161" s="160" t="s">
        <v>318</v>
      </c>
      <c r="F161" s="161" t="s">
        <v>319</v>
      </c>
      <c r="G161" s="162" t="s">
        <v>257</v>
      </c>
      <c r="H161" s="163">
        <v>4.2439999999999998</v>
      </c>
      <c r="I161" s="164"/>
      <c r="J161" s="165">
        <f t="shared" si="20"/>
        <v>0</v>
      </c>
      <c r="K161" s="166"/>
      <c r="L161" s="30"/>
      <c r="M161" s="167" t="s">
        <v>1</v>
      </c>
      <c r="N161" s="168" t="s">
        <v>39</v>
      </c>
      <c r="O161" s="55"/>
      <c r="P161" s="169">
        <f t="shared" si="21"/>
        <v>0</v>
      </c>
      <c r="Q161" s="169">
        <v>0</v>
      </c>
      <c r="R161" s="169">
        <f t="shared" si="22"/>
        <v>0</v>
      </c>
      <c r="S161" s="169">
        <v>0</v>
      </c>
      <c r="T161" s="170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1" t="s">
        <v>145</v>
      </c>
      <c r="AT161" s="171" t="s">
        <v>141</v>
      </c>
      <c r="AU161" s="171" t="s">
        <v>146</v>
      </c>
      <c r="AY161" s="14" t="s">
        <v>139</v>
      </c>
      <c r="BE161" s="172">
        <f t="shared" si="24"/>
        <v>0</v>
      </c>
      <c r="BF161" s="172">
        <f t="shared" si="25"/>
        <v>0</v>
      </c>
      <c r="BG161" s="172">
        <f t="shared" si="26"/>
        <v>0</v>
      </c>
      <c r="BH161" s="172">
        <f t="shared" si="27"/>
        <v>0</v>
      </c>
      <c r="BI161" s="172">
        <f t="shared" si="28"/>
        <v>0</v>
      </c>
      <c r="BJ161" s="14" t="s">
        <v>146</v>
      </c>
      <c r="BK161" s="172">
        <f t="shared" si="29"/>
        <v>0</v>
      </c>
      <c r="BL161" s="14" t="s">
        <v>145</v>
      </c>
      <c r="BM161" s="171" t="s">
        <v>320</v>
      </c>
    </row>
    <row r="162" spans="1:65" s="12" customFormat="1" ht="22.9" customHeight="1">
      <c r="B162" s="145"/>
      <c r="D162" s="146" t="s">
        <v>72</v>
      </c>
      <c r="E162" s="156" t="s">
        <v>252</v>
      </c>
      <c r="F162" s="156" t="s">
        <v>253</v>
      </c>
      <c r="I162" s="148"/>
      <c r="J162" s="157">
        <f>BK162</f>
        <v>0</v>
      </c>
      <c r="L162" s="145"/>
      <c r="M162" s="150"/>
      <c r="N162" s="151"/>
      <c r="O162" s="151"/>
      <c r="P162" s="152">
        <f>P163</f>
        <v>0</v>
      </c>
      <c r="Q162" s="151"/>
      <c r="R162" s="152">
        <f>R163</f>
        <v>0</v>
      </c>
      <c r="S162" s="151"/>
      <c r="T162" s="153">
        <f>T163</f>
        <v>0</v>
      </c>
      <c r="AR162" s="146" t="s">
        <v>81</v>
      </c>
      <c r="AT162" s="154" t="s">
        <v>72</v>
      </c>
      <c r="AU162" s="154" t="s">
        <v>81</v>
      </c>
      <c r="AY162" s="146" t="s">
        <v>139</v>
      </c>
      <c r="BK162" s="155">
        <f>BK163</f>
        <v>0</v>
      </c>
    </row>
    <row r="163" spans="1:65" s="2" customFormat="1" ht="24" customHeight="1">
      <c r="A163" s="29"/>
      <c r="B163" s="158"/>
      <c r="C163" s="159" t="s">
        <v>321</v>
      </c>
      <c r="D163" s="159" t="s">
        <v>141</v>
      </c>
      <c r="E163" s="160" t="s">
        <v>255</v>
      </c>
      <c r="F163" s="161" t="s">
        <v>256</v>
      </c>
      <c r="G163" s="162" t="s">
        <v>257</v>
      </c>
      <c r="H163" s="163">
        <v>84.816000000000003</v>
      </c>
      <c r="I163" s="164"/>
      <c r="J163" s="165">
        <f>ROUND(I163*H163,2)</f>
        <v>0</v>
      </c>
      <c r="K163" s="166"/>
      <c r="L163" s="30"/>
      <c r="M163" s="184" t="s">
        <v>1</v>
      </c>
      <c r="N163" s="185" t="s">
        <v>39</v>
      </c>
      <c r="O163" s="186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1" t="s">
        <v>145</v>
      </c>
      <c r="AT163" s="171" t="s">
        <v>141</v>
      </c>
      <c r="AU163" s="171" t="s">
        <v>146</v>
      </c>
      <c r="AY163" s="14" t="s">
        <v>139</v>
      </c>
      <c r="BE163" s="172">
        <f>IF(N163="základná",J163,0)</f>
        <v>0</v>
      </c>
      <c r="BF163" s="172">
        <f>IF(N163="znížená",J163,0)</f>
        <v>0</v>
      </c>
      <c r="BG163" s="172">
        <f>IF(N163="zákl. prenesená",J163,0)</f>
        <v>0</v>
      </c>
      <c r="BH163" s="172">
        <f>IF(N163="zníž. prenesená",J163,0)</f>
        <v>0</v>
      </c>
      <c r="BI163" s="172">
        <f>IF(N163="nulová",J163,0)</f>
        <v>0</v>
      </c>
      <c r="BJ163" s="14" t="s">
        <v>146</v>
      </c>
      <c r="BK163" s="172">
        <f>ROUND(I163*H163,2)</f>
        <v>0</v>
      </c>
      <c r="BL163" s="14" t="s">
        <v>145</v>
      </c>
      <c r="BM163" s="171" t="s">
        <v>258</v>
      </c>
    </row>
    <row r="164" spans="1:65" s="2" customFormat="1" ht="7" customHeight="1">
      <c r="A164" s="29"/>
      <c r="B164" s="44"/>
      <c r="C164" s="45"/>
      <c r="D164" s="45"/>
      <c r="E164" s="45"/>
      <c r="F164" s="45"/>
      <c r="G164" s="45"/>
      <c r="H164" s="45"/>
      <c r="I164" s="117"/>
      <c r="J164" s="45"/>
      <c r="K164" s="45"/>
      <c r="L164" s="30"/>
      <c r="M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</row>
  </sheetData>
  <autoFilter ref="C122:K163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8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0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0"/>
      <c r="L2" s="205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82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110</v>
      </c>
      <c r="I4" s="90"/>
      <c r="L4" s="17"/>
      <c r="M4" s="92" t="s">
        <v>8</v>
      </c>
      <c r="AT4" s="14" t="s">
        <v>3</v>
      </c>
    </row>
    <row r="5" spans="1:46" s="1" customFormat="1" ht="7" customHeight="1">
      <c r="B5" s="17"/>
      <c r="I5" s="90"/>
      <c r="L5" s="17"/>
    </row>
    <row r="6" spans="1:46" s="1" customFormat="1" ht="12" customHeight="1">
      <c r="B6" s="17"/>
      <c r="D6" s="24" t="s">
        <v>14</v>
      </c>
      <c r="I6" s="90"/>
      <c r="L6" s="17"/>
    </row>
    <row r="7" spans="1:46" s="1" customFormat="1" ht="16.5" customHeight="1">
      <c r="B7" s="17"/>
      <c r="E7" s="229" t="str">
        <f>'Rekapitulácia stavby'!K6</f>
        <v>Doplnková infraštruktúra v meste Stará Ľubovňa</v>
      </c>
      <c r="F7" s="230"/>
      <c r="G7" s="230"/>
      <c r="H7" s="230"/>
      <c r="I7" s="90"/>
      <c r="L7" s="17"/>
    </row>
    <row r="8" spans="1:46" s="2" customFormat="1" ht="12" customHeight="1">
      <c r="A8" s="29"/>
      <c r="B8" s="30"/>
      <c r="C8" s="29"/>
      <c r="D8" s="24" t="s">
        <v>111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3" t="s">
        <v>112</v>
      </c>
      <c r="F9" s="228"/>
      <c r="G9" s="228"/>
      <c r="H9" s="228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9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94" t="s">
        <v>20</v>
      </c>
      <c r="J12" s="52">
        <f>'Rekapitulácia stavby'!AN8</f>
        <v>43908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94" t="s">
        <v>24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1" t="str">
        <f>'Rekapitulácia stavby'!E14</f>
        <v>Vyplň údaj</v>
      </c>
      <c r="F18" s="216"/>
      <c r="G18" s="216"/>
      <c r="H18" s="216"/>
      <c r="I18" s="94" t="s">
        <v>24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94" t="s">
        <v>22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94" t="s">
        <v>24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24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20" t="s">
        <v>1</v>
      </c>
      <c r="F27" s="220"/>
      <c r="G27" s="220"/>
      <c r="H27" s="220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4" customHeight="1">
      <c r="A30" s="29"/>
      <c r="B30" s="30"/>
      <c r="C30" s="29"/>
      <c r="D30" s="100" t="s">
        <v>33</v>
      </c>
      <c r="E30" s="29"/>
      <c r="F30" s="29"/>
      <c r="G30" s="29"/>
      <c r="H30" s="29"/>
      <c r="I30" s="93"/>
      <c r="J30" s="68">
        <f>ROUND(J123,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101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102" t="s">
        <v>37</v>
      </c>
      <c r="E33" s="24" t="s">
        <v>38</v>
      </c>
      <c r="F33" s="103">
        <f>ROUND((SUM(BE123:BE157)),  2)</f>
        <v>0</v>
      </c>
      <c r="G33" s="29"/>
      <c r="H33" s="29"/>
      <c r="I33" s="104">
        <v>0.2</v>
      </c>
      <c r="J33" s="103">
        <f>ROUND(((SUM(BE123:BE157))*I33),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24" t="s">
        <v>39</v>
      </c>
      <c r="F34" s="103">
        <f>ROUND((SUM(BF123:BF157)),  2)</f>
        <v>0</v>
      </c>
      <c r="G34" s="29"/>
      <c r="H34" s="29"/>
      <c r="I34" s="104">
        <v>0.2</v>
      </c>
      <c r="J34" s="103">
        <f>ROUND(((SUM(BF123:BF157))*I34),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4" t="s">
        <v>40</v>
      </c>
      <c r="F35" s="103">
        <f>ROUND((SUM(BG123:BG157)),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4" t="s">
        <v>41</v>
      </c>
      <c r="F36" s="103">
        <f>ROUND((SUM(BH123:BH157)),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24" t="s">
        <v>42</v>
      </c>
      <c r="F37" s="103">
        <f>ROUND((SUM(BI123:BI157)),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4" customHeight="1">
      <c r="A39" s="29"/>
      <c r="B39" s="30"/>
      <c r="C39" s="105"/>
      <c r="D39" s="106" t="s">
        <v>43</v>
      </c>
      <c r="E39" s="57"/>
      <c r="F39" s="57"/>
      <c r="G39" s="107" t="s">
        <v>44</v>
      </c>
      <c r="H39" s="108" t="s">
        <v>45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17"/>
      <c r="I41" s="90"/>
      <c r="L41" s="17"/>
    </row>
    <row r="42" spans="1:31" s="1" customFormat="1" ht="14.5" customHeight="1">
      <c r="B42" s="17"/>
      <c r="I42" s="90"/>
      <c r="L42" s="17"/>
    </row>
    <row r="43" spans="1:31" s="1" customFormat="1" ht="14.5" customHeight="1">
      <c r="B43" s="17"/>
      <c r="I43" s="90"/>
      <c r="L43" s="17"/>
    </row>
    <row r="44" spans="1:31" s="1" customFormat="1" ht="14.5" customHeight="1">
      <c r="B44" s="17"/>
      <c r="I44" s="90"/>
      <c r="L44" s="17"/>
    </row>
    <row r="45" spans="1:31" s="1" customFormat="1" ht="14.5" customHeight="1">
      <c r="B45" s="17"/>
      <c r="I45" s="90"/>
      <c r="L45" s="17"/>
    </row>
    <row r="46" spans="1:31" s="1" customFormat="1" ht="14.5" customHeight="1">
      <c r="B46" s="17"/>
      <c r="I46" s="90"/>
      <c r="L46" s="17"/>
    </row>
    <row r="47" spans="1:31" s="1" customFormat="1" ht="14.5" customHeight="1">
      <c r="B47" s="17"/>
      <c r="I47" s="90"/>
      <c r="L47" s="17"/>
    </row>
    <row r="48" spans="1:31" s="1" customFormat="1" ht="14.5" customHeight="1">
      <c r="B48" s="17"/>
      <c r="I48" s="90"/>
      <c r="L48" s="17"/>
    </row>
    <row r="49" spans="1:31" s="1" customFormat="1" ht="14.5" customHeight="1">
      <c r="B49" s="17"/>
      <c r="I49" s="90"/>
      <c r="L49" s="17"/>
    </row>
    <row r="50" spans="1:31" s="2" customFormat="1" ht="14.5" customHeight="1">
      <c r="B50" s="39"/>
      <c r="D50" s="40" t="s">
        <v>46</v>
      </c>
      <c r="E50" s="41"/>
      <c r="F50" s="41"/>
      <c r="G50" s="40" t="s">
        <v>47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5">
      <c r="A61" s="29"/>
      <c r="B61" s="30"/>
      <c r="C61" s="29"/>
      <c r="D61" s="42" t="s">
        <v>48</v>
      </c>
      <c r="E61" s="32"/>
      <c r="F61" s="113" t="s">
        <v>49</v>
      </c>
      <c r="G61" s="42" t="s">
        <v>48</v>
      </c>
      <c r="H61" s="32"/>
      <c r="I61" s="114"/>
      <c r="J61" s="11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5">
      <c r="A76" s="29"/>
      <c r="B76" s="30"/>
      <c r="C76" s="29"/>
      <c r="D76" s="42" t="s">
        <v>48</v>
      </c>
      <c r="E76" s="32"/>
      <c r="F76" s="113" t="s">
        <v>49</v>
      </c>
      <c r="G76" s="42" t="s">
        <v>48</v>
      </c>
      <c r="H76" s="32"/>
      <c r="I76" s="114"/>
      <c r="J76" s="11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hidden="1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hidden="1" customHeight="1">
      <c r="A82" s="29"/>
      <c r="B82" s="30"/>
      <c r="C82" s="18" t="s">
        <v>113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hidden="1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9" t="str">
        <f>E7</f>
        <v>Doplnková infraštruktúra v meste Stará Ľubovňa</v>
      </c>
      <c r="F85" s="230"/>
      <c r="G85" s="230"/>
      <c r="H85" s="230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111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3" t="str">
        <f>E9</f>
        <v>01 - SO 01 Prístrešok na bicykle 8,3x2,8m (Gymnázium)</v>
      </c>
      <c r="F87" s="228"/>
      <c r="G87" s="228"/>
      <c r="H87" s="228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hidden="1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>Stará Ľubovňa</v>
      </c>
      <c r="G89" s="29"/>
      <c r="H89" s="29"/>
      <c r="I89" s="94" t="s">
        <v>20</v>
      </c>
      <c r="J89" s="52">
        <f>IF(J12="","",J12)</f>
        <v>43908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hidden="1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8" hidden="1" customHeight="1">
      <c r="A91" s="29"/>
      <c r="B91" s="30"/>
      <c r="C91" s="24" t="s">
        <v>21</v>
      </c>
      <c r="D91" s="29"/>
      <c r="E91" s="29"/>
      <c r="F91" s="22" t="str">
        <f>E15</f>
        <v>Mesto Stará Ľubovňa</v>
      </c>
      <c r="G91" s="29"/>
      <c r="H91" s="29"/>
      <c r="I91" s="94" t="s">
        <v>27</v>
      </c>
      <c r="J91" s="27" t="str">
        <f>E21</f>
        <v>Ing. arch. Patrik Kasperkevič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94" t="s">
        <v>30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4" hidden="1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9" t="s">
        <v>114</v>
      </c>
      <c r="D94" s="105"/>
      <c r="E94" s="105"/>
      <c r="F94" s="105"/>
      <c r="G94" s="105"/>
      <c r="H94" s="105"/>
      <c r="I94" s="120"/>
      <c r="J94" s="121" t="s">
        <v>115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4" hidden="1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22" t="s">
        <v>116</v>
      </c>
      <c r="D96" s="29"/>
      <c r="E96" s="29"/>
      <c r="F96" s="29"/>
      <c r="G96" s="29"/>
      <c r="H96" s="29"/>
      <c r="I96" s="93"/>
      <c r="J96" s="68">
        <f>J123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117</v>
      </c>
    </row>
    <row r="97" spans="1:31" s="9" customFormat="1" ht="25" hidden="1" customHeight="1">
      <c r="B97" s="123"/>
      <c r="D97" s="124" t="s">
        <v>118</v>
      </c>
      <c r="E97" s="125"/>
      <c r="F97" s="125"/>
      <c r="G97" s="125"/>
      <c r="H97" s="125"/>
      <c r="I97" s="126"/>
      <c r="J97" s="127">
        <f>J124</f>
        <v>0</v>
      </c>
      <c r="L97" s="123"/>
    </row>
    <row r="98" spans="1:31" s="10" customFormat="1" ht="19.899999999999999" hidden="1" customHeight="1">
      <c r="B98" s="128"/>
      <c r="D98" s="129" t="s">
        <v>119</v>
      </c>
      <c r="E98" s="130"/>
      <c r="F98" s="130"/>
      <c r="G98" s="130"/>
      <c r="H98" s="130"/>
      <c r="I98" s="131"/>
      <c r="J98" s="132">
        <f>J125</f>
        <v>0</v>
      </c>
      <c r="L98" s="128"/>
    </row>
    <row r="99" spans="1:31" s="10" customFormat="1" ht="19.899999999999999" hidden="1" customHeight="1">
      <c r="B99" s="128"/>
      <c r="D99" s="129" t="s">
        <v>120</v>
      </c>
      <c r="E99" s="130"/>
      <c r="F99" s="130"/>
      <c r="G99" s="130"/>
      <c r="H99" s="130"/>
      <c r="I99" s="131"/>
      <c r="J99" s="132">
        <f>J133</f>
        <v>0</v>
      </c>
      <c r="L99" s="128"/>
    </row>
    <row r="100" spans="1:31" s="10" customFormat="1" ht="19.899999999999999" hidden="1" customHeight="1">
      <c r="B100" s="128"/>
      <c r="D100" s="129" t="s">
        <v>121</v>
      </c>
      <c r="E100" s="130"/>
      <c r="F100" s="130"/>
      <c r="G100" s="130"/>
      <c r="H100" s="130"/>
      <c r="I100" s="131"/>
      <c r="J100" s="132">
        <f>J140</f>
        <v>0</v>
      </c>
      <c r="L100" s="128"/>
    </row>
    <row r="101" spans="1:31" s="10" customFormat="1" ht="19.899999999999999" hidden="1" customHeight="1">
      <c r="B101" s="128"/>
      <c r="D101" s="129" t="s">
        <v>122</v>
      </c>
      <c r="E101" s="130"/>
      <c r="F101" s="130"/>
      <c r="G101" s="130"/>
      <c r="H101" s="130"/>
      <c r="I101" s="131"/>
      <c r="J101" s="132">
        <f>J142</f>
        <v>0</v>
      </c>
      <c r="L101" s="128"/>
    </row>
    <row r="102" spans="1:31" s="10" customFormat="1" ht="19.899999999999999" hidden="1" customHeight="1">
      <c r="B102" s="128"/>
      <c r="D102" s="129" t="s">
        <v>123</v>
      </c>
      <c r="E102" s="130"/>
      <c r="F102" s="130"/>
      <c r="G102" s="130"/>
      <c r="H102" s="130"/>
      <c r="I102" s="131"/>
      <c r="J102" s="132">
        <f>J148</f>
        <v>0</v>
      </c>
      <c r="L102" s="128"/>
    </row>
    <row r="103" spans="1:31" s="10" customFormat="1" ht="19.899999999999999" hidden="1" customHeight="1">
      <c r="B103" s="128"/>
      <c r="D103" s="129" t="s">
        <v>124</v>
      </c>
      <c r="E103" s="130"/>
      <c r="F103" s="130"/>
      <c r="G103" s="130"/>
      <c r="H103" s="130"/>
      <c r="I103" s="131"/>
      <c r="J103" s="132">
        <f>J156</f>
        <v>0</v>
      </c>
      <c r="L103" s="128"/>
    </row>
    <row r="104" spans="1:31" s="2" customFormat="1" ht="21.75" hidden="1" customHeight="1">
      <c r="A104" s="29"/>
      <c r="B104" s="30"/>
      <c r="C104" s="29"/>
      <c r="D104" s="29"/>
      <c r="E104" s="29"/>
      <c r="F104" s="29"/>
      <c r="G104" s="29"/>
      <c r="H104" s="29"/>
      <c r="I104" s="93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7" hidden="1" customHeight="1">
      <c r="A105" s="29"/>
      <c r="B105" s="44"/>
      <c r="C105" s="45"/>
      <c r="D105" s="45"/>
      <c r="E105" s="45"/>
      <c r="F105" s="45"/>
      <c r="G105" s="45"/>
      <c r="H105" s="45"/>
      <c r="I105" s="117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hidden="1"/>
    <row r="107" spans="1:31" hidden="1"/>
    <row r="108" spans="1:31" hidden="1"/>
    <row r="109" spans="1:31" s="2" customFormat="1" ht="7" customHeight="1">
      <c r="A109" s="29"/>
      <c r="B109" s="46"/>
      <c r="C109" s="47"/>
      <c r="D109" s="47"/>
      <c r="E109" s="47"/>
      <c r="F109" s="47"/>
      <c r="G109" s="47"/>
      <c r="H109" s="47"/>
      <c r="I109" s="118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5" customHeight="1">
      <c r="A110" s="29"/>
      <c r="B110" s="30"/>
      <c r="C110" s="18" t="s">
        <v>125</v>
      </c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7" customHeight="1">
      <c r="A111" s="29"/>
      <c r="B111" s="30"/>
      <c r="C111" s="29"/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14</v>
      </c>
      <c r="D112" s="29"/>
      <c r="E112" s="29"/>
      <c r="F112" s="29"/>
      <c r="G112" s="29"/>
      <c r="H112" s="29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29" t="str">
        <f>E7</f>
        <v>Doplnková infraštruktúra v meste Stará Ľubovňa</v>
      </c>
      <c r="F113" s="230"/>
      <c r="G113" s="230"/>
      <c r="H113" s="230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111</v>
      </c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213" t="str">
        <f>E9</f>
        <v>01 - SO 01 Prístrešok na bicykle 8,3x2,8m (Gymnázium)</v>
      </c>
      <c r="F115" s="228"/>
      <c r="G115" s="228"/>
      <c r="H115" s="228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7" customHeight="1">
      <c r="A116" s="29"/>
      <c r="B116" s="30"/>
      <c r="C116" s="29"/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18</v>
      </c>
      <c r="D117" s="29"/>
      <c r="E117" s="29"/>
      <c r="F117" s="22" t="str">
        <f>F12</f>
        <v>Stará Ľubovňa</v>
      </c>
      <c r="G117" s="29"/>
      <c r="H117" s="29"/>
      <c r="I117" s="94" t="s">
        <v>20</v>
      </c>
      <c r="J117" s="52">
        <f>IF(J12="","",J12)</f>
        <v>43908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7" customHeight="1">
      <c r="A118" s="29"/>
      <c r="B118" s="30"/>
      <c r="C118" s="29"/>
      <c r="D118" s="29"/>
      <c r="E118" s="29"/>
      <c r="F118" s="29"/>
      <c r="G118" s="29"/>
      <c r="H118" s="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8" customHeight="1">
      <c r="A119" s="29"/>
      <c r="B119" s="30"/>
      <c r="C119" s="24" t="s">
        <v>21</v>
      </c>
      <c r="D119" s="29"/>
      <c r="E119" s="29"/>
      <c r="F119" s="22" t="str">
        <f>E15</f>
        <v>Mesto Stará Ľubovňa</v>
      </c>
      <c r="G119" s="29"/>
      <c r="H119" s="29"/>
      <c r="I119" s="94" t="s">
        <v>27</v>
      </c>
      <c r="J119" s="27" t="str">
        <f>E21</f>
        <v>Ing. arch. Patrik Kasperkevič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5" customHeight="1">
      <c r="A120" s="29"/>
      <c r="B120" s="30"/>
      <c r="C120" s="24" t="s">
        <v>25</v>
      </c>
      <c r="D120" s="29"/>
      <c r="E120" s="29"/>
      <c r="F120" s="22" t="str">
        <f>IF(E18="","",E18)</f>
        <v>Vyplň údaj</v>
      </c>
      <c r="G120" s="29"/>
      <c r="H120" s="29"/>
      <c r="I120" s="94" t="s">
        <v>30</v>
      </c>
      <c r="J120" s="27" t="str">
        <f>E24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4" customHeight="1">
      <c r="A121" s="29"/>
      <c r="B121" s="30"/>
      <c r="C121" s="29"/>
      <c r="D121" s="29"/>
      <c r="E121" s="29"/>
      <c r="F121" s="29"/>
      <c r="G121" s="29"/>
      <c r="H121" s="29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33"/>
      <c r="B122" s="134"/>
      <c r="C122" s="135" t="s">
        <v>126</v>
      </c>
      <c r="D122" s="136" t="s">
        <v>58</v>
      </c>
      <c r="E122" s="136" t="s">
        <v>54</v>
      </c>
      <c r="F122" s="136" t="s">
        <v>55</v>
      </c>
      <c r="G122" s="136" t="s">
        <v>127</v>
      </c>
      <c r="H122" s="136" t="s">
        <v>128</v>
      </c>
      <c r="I122" s="137" t="s">
        <v>129</v>
      </c>
      <c r="J122" s="138" t="s">
        <v>115</v>
      </c>
      <c r="K122" s="139" t="s">
        <v>130</v>
      </c>
      <c r="L122" s="140"/>
      <c r="M122" s="59" t="s">
        <v>1</v>
      </c>
      <c r="N122" s="60" t="s">
        <v>37</v>
      </c>
      <c r="O122" s="60" t="s">
        <v>131</v>
      </c>
      <c r="P122" s="60" t="s">
        <v>132</v>
      </c>
      <c r="Q122" s="60" t="s">
        <v>133</v>
      </c>
      <c r="R122" s="60" t="s">
        <v>134</v>
      </c>
      <c r="S122" s="60" t="s">
        <v>135</v>
      </c>
      <c r="T122" s="61" t="s">
        <v>136</v>
      </c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</row>
    <row r="123" spans="1:65" s="2" customFormat="1" ht="22.9" customHeight="1">
      <c r="A123" s="29"/>
      <c r="B123" s="30"/>
      <c r="C123" s="66" t="s">
        <v>116</v>
      </c>
      <c r="D123" s="29"/>
      <c r="E123" s="29"/>
      <c r="F123" s="29"/>
      <c r="G123" s="29"/>
      <c r="H123" s="29"/>
      <c r="I123" s="93"/>
      <c r="J123" s="141">
        <f>BK123</f>
        <v>0</v>
      </c>
      <c r="K123" s="29"/>
      <c r="L123" s="30"/>
      <c r="M123" s="62"/>
      <c r="N123" s="53"/>
      <c r="O123" s="63"/>
      <c r="P123" s="142">
        <f>P124</f>
        <v>0</v>
      </c>
      <c r="Q123" s="63"/>
      <c r="R123" s="142">
        <f>R124</f>
        <v>38.563057669999999</v>
      </c>
      <c r="S123" s="63"/>
      <c r="T123" s="143">
        <f>T124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72</v>
      </c>
      <c r="AU123" s="14" t="s">
        <v>117</v>
      </c>
      <c r="BK123" s="144">
        <f>BK124</f>
        <v>0</v>
      </c>
    </row>
    <row r="124" spans="1:65" s="12" customFormat="1" ht="25.9" customHeight="1">
      <c r="B124" s="145"/>
      <c r="D124" s="146" t="s">
        <v>72</v>
      </c>
      <c r="E124" s="147" t="s">
        <v>137</v>
      </c>
      <c r="F124" s="147" t="s">
        <v>138</v>
      </c>
      <c r="I124" s="148"/>
      <c r="J124" s="149">
        <f>BK124</f>
        <v>0</v>
      </c>
      <c r="L124" s="145"/>
      <c r="M124" s="150"/>
      <c r="N124" s="151"/>
      <c r="O124" s="151"/>
      <c r="P124" s="152">
        <f>P125+P133+P140+P142+P148+P156</f>
        <v>0</v>
      </c>
      <c r="Q124" s="151"/>
      <c r="R124" s="152">
        <f>R125+R133+R140+R142+R148+R156</f>
        <v>38.563057669999999</v>
      </c>
      <c r="S124" s="151"/>
      <c r="T124" s="153">
        <f>T125+T133+T140+T142+T148+T156</f>
        <v>0</v>
      </c>
      <c r="AR124" s="146" t="s">
        <v>81</v>
      </c>
      <c r="AT124" s="154" t="s">
        <v>72</v>
      </c>
      <c r="AU124" s="154" t="s">
        <v>73</v>
      </c>
      <c r="AY124" s="146" t="s">
        <v>139</v>
      </c>
      <c r="BK124" s="155">
        <f>BK125+BK133+BK140+BK142+BK148+BK156</f>
        <v>0</v>
      </c>
    </row>
    <row r="125" spans="1:65" s="12" customFormat="1" ht="22.9" customHeight="1">
      <c r="B125" s="145"/>
      <c r="D125" s="146" t="s">
        <v>72</v>
      </c>
      <c r="E125" s="156" t="s">
        <v>81</v>
      </c>
      <c r="F125" s="156" t="s">
        <v>140</v>
      </c>
      <c r="I125" s="148"/>
      <c r="J125" s="157">
        <f>BK125</f>
        <v>0</v>
      </c>
      <c r="L125" s="145"/>
      <c r="M125" s="150"/>
      <c r="N125" s="151"/>
      <c r="O125" s="151"/>
      <c r="P125" s="152">
        <f>SUM(P126:P132)</f>
        <v>0</v>
      </c>
      <c r="Q125" s="151"/>
      <c r="R125" s="152">
        <f>SUM(R126:R132)</f>
        <v>0</v>
      </c>
      <c r="S125" s="151"/>
      <c r="T125" s="153">
        <f>SUM(T126:T132)</f>
        <v>0</v>
      </c>
      <c r="AR125" s="146" t="s">
        <v>81</v>
      </c>
      <c r="AT125" s="154" t="s">
        <v>72</v>
      </c>
      <c r="AU125" s="154" t="s">
        <v>81</v>
      </c>
      <c r="AY125" s="146" t="s">
        <v>139</v>
      </c>
      <c r="BK125" s="155">
        <f>SUM(BK126:BK132)</f>
        <v>0</v>
      </c>
    </row>
    <row r="126" spans="1:65" s="2" customFormat="1" ht="24" customHeight="1">
      <c r="A126" s="29"/>
      <c r="B126" s="158"/>
      <c r="C126" s="159" t="s">
        <v>81</v>
      </c>
      <c r="D126" s="159" t="s">
        <v>141</v>
      </c>
      <c r="E126" s="160" t="s">
        <v>142</v>
      </c>
      <c r="F126" s="161" t="s">
        <v>143</v>
      </c>
      <c r="G126" s="162" t="s">
        <v>144</v>
      </c>
      <c r="H126" s="163">
        <v>14.253</v>
      </c>
      <c r="I126" s="164"/>
      <c r="J126" s="165">
        <f t="shared" ref="J126:J132" si="0">ROUND(I126*H126,2)</f>
        <v>0</v>
      </c>
      <c r="K126" s="166"/>
      <c r="L126" s="30"/>
      <c r="M126" s="167" t="s">
        <v>1</v>
      </c>
      <c r="N126" s="168" t="s">
        <v>39</v>
      </c>
      <c r="O126" s="55"/>
      <c r="P126" s="169">
        <f t="shared" ref="P126:P132" si="1">O126*H126</f>
        <v>0</v>
      </c>
      <c r="Q126" s="169">
        <v>0</v>
      </c>
      <c r="R126" s="169">
        <f t="shared" ref="R126:R132" si="2">Q126*H126</f>
        <v>0</v>
      </c>
      <c r="S126" s="169">
        <v>0</v>
      </c>
      <c r="T126" s="170">
        <f t="shared" ref="T126:T132" si="3"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145</v>
      </c>
      <c r="AT126" s="171" t="s">
        <v>141</v>
      </c>
      <c r="AU126" s="171" t="s">
        <v>146</v>
      </c>
      <c r="AY126" s="14" t="s">
        <v>139</v>
      </c>
      <c r="BE126" s="172">
        <f t="shared" ref="BE126:BE132" si="4">IF(N126="základná",J126,0)</f>
        <v>0</v>
      </c>
      <c r="BF126" s="172">
        <f t="shared" ref="BF126:BF132" si="5">IF(N126="znížená",J126,0)</f>
        <v>0</v>
      </c>
      <c r="BG126" s="172">
        <f t="shared" ref="BG126:BG132" si="6">IF(N126="zákl. prenesená",J126,0)</f>
        <v>0</v>
      </c>
      <c r="BH126" s="172">
        <f t="shared" ref="BH126:BH132" si="7">IF(N126="zníž. prenesená",J126,0)</f>
        <v>0</v>
      </c>
      <c r="BI126" s="172">
        <f t="shared" ref="BI126:BI132" si="8">IF(N126="nulová",J126,0)</f>
        <v>0</v>
      </c>
      <c r="BJ126" s="14" t="s">
        <v>146</v>
      </c>
      <c r="BK126" s="172">
        <f t="shared" ref="BK126:BK132" si="9">ROUND(I126*H126,2)</f>
        <v>0</v>
      </c>
      <c r="BL126" s="14" t="s">
        <v>145</v>
      </c>
      <c r="BM126" s="171" t="s">
        <v>147</v>
      </c>
    </row>
    <row r="127" spans="1:65" s="2" customFormat="1" ht="24" customHeight="1">
      <c r="A127" s="29"/>
      <c r="B127" s="158"/>
      <c r="C127" s="159" t="s">
        <v>146</v>
      </c>
      <c r="D127" s="159" t="s">
        <v>141</v>
      </c>
      <c r="E127" s="160" t="s">
        <v>148</v>
      </c>
      <c r="F127" s="161" t="s">
        <v>149</v>
      </c>
      <c r="G127" s="162" t="s">
        <v>144</v>
      </c>
      <c r="H127" s="163">
        <v>14.253</v>
      </c>
      <c r="I127" s="164"/>
      <c r="J127" s="165">
        <f t="shared" si="0"/>
        <v>0</v>
      </c>
      <c r="K127" s="166"/>
      <c r="L127" s="30"/>
      <c r="M127" s="167" t="s">
        <v>1</v>
      </c>
      <c r="N127" s="168" t="s">
        <v>39</v>
      </c>
      <c r="O127" s="55"/>
      <c r="P127" s="169">
        <f t="shared" si="1"/>
        <v>0</v>
      </c>
      <c r="Q127" s="169">
        <v>0</v>
      </c>
      <c r="R127" s="169">
        <f t="shared" si="2"/>
        <v>0</v>
      </c>
      <c r="S127" s="169">
        <v>0</v>
      </c>
      <c r="T127" s="170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145</v>
      </c>
      <c r="AT127" s="171" t="s">
        <v>141</v>
      </c>
      <c r="AU127" s="171" t="s">
        <v>146</v>
      </c>
      <c r="AY127" s="14" t="s">
        <v>139</v>
      </c>
      <c r="BE127" s="172">
        <f t="shared" si="4"/>
        <v>0</v>
      </c>
      <c r="BF127" s="172">
        <f t="shared" si="5"/>
        <v>0</v>
      </c>
      <c r="BG127" s="172">
        <f t="shared" si="6"/>
        <v>0</v>
      </c>
      <c r="BH127" s="172">
        <f t="shared" si="7"/>
        <v>0</v>
      </c>
      <c r="BI127" s="172">
        <f t="shared" si="8"/>
        <v>0</v>
      </c>
      <c r="BJ127" s="14" t="s">
        <v>146</v>
      </c>
      <c r="BK127" s="172">
        <f t="shared" si="9"/>
        <v>0</v>
      </c>
      <c r="BL127" s="14" t="s">
        <v>145</v>
      </c>
      <c r="BM127" s="171" t="s">
        <v>150</v>
      </c>
    </row>
    <row r="128" spans="1:65" s="2" customFormat="1" ht="36" customHeight="1">
      <c r="A128" s="29"/>
      <c r="B128" s="158"/>
      <c r="C128" s="159" t="s">
        <v>151</v>
      </c>
      <c r="D128" s="159" t="s">
        <v>141</v>
      </c>
      <c r="E128" s="160" t="s">
        <v>152</v>
      </c>
      <c r="F128" s="161" t="s">
        <v>153</v>
      </c>
      <c r="G128" s="162" t="s">
        <v>144</v>
      </c>
      <c r="H128" s="163">
        <v>14.253</v>
      </c>
      <c r="I128" s="164"/>
      <c r="J128" s="165">
        <f t="shared" si="0"/>
        <v>0</v>
      </c>
      <c r="K128" s="166"/>
      <c r="L128" s="30"/>
      <c r="M128" s="167" t="s">
        <v>1</v>
      </c>
      <c r="N128" s="168" t="s">
        <v>39</v>
      </c>
      <c r="O128" s="55"/>
      <c r="P128" s="169">
        <f t="shared" si="1"/>
        <v>0</v>
      </c>
      <c r="Q128" s="169">
        <v>0</v>
      </c>
      <c r="R128" s="169">
        <f t="shared" si="2"/>
        <v>0</v>
      </c>
      <c r="S128" s="169">
        <v>0</v>
      </c>
      <c r="T128" s="170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145</v>
      </c>
      <c r="AT128" s="171" t="s">
        <v>141</v>
      </c>
      <c r="AU128" s="171" t="s">
        <v>146</v>
      </c>
      <c r="AY128" s="14" t="s">
        <v>139</v>
      </c>
      <c r="BE128" s="172">
        <f t="shared" si="4"/>
        <v>0</v>
      </c>
      <c r="BF128" s="172">
        <f t="shared" si="5"/>
        <v>0</v>
      </c>
      <c r="BG128" s="172">
        <f t="shared" si="6"/>
        <v>0</v>
      </c>
      <c r="BH128" s="172">
        <f t="shared" si="7"/>
        <v>0</v>
      </c>
      <c r="BI128" s="172">
        <f t="shared" si="8"/>
        <v>0</v>
      </c>
      <c r="BJ128" s="14" t="s">
        <v>146</v>
      </c>
      <c r="BK128" s="172">
        <f t="shared" si="9"/>
        <v>0</v>
      </c>
      <c r="BL128" s="14" t="s">
        <v>145</v>
      </c>
      <c r="BM128" s="171" t="s">
        <v>154</v>
      </c>
    </row>
    <row r="129" spans="1:65" s="2" customFormat="1" ht="24" customHeight="1">
      <c r="A129" s="29"/>
      <c r="B129" s="158"/>
      <c r="C129" s="159" t="s">
        <v>145</v>
      </c>
      <c r="D129" s="159" t="s">
        <v>141</v>
      </c>
      <c r="E129" s="160" t="s">
        <v>155</v>
      </c>
      <c r="F129" s="161" t="s">
        <v>156</v>
      </c>
      <c r="G129" s="162" t="s">
        <v>144</v>
      </c>
      <c r="H129" s="163">
        <v>14.523</v>
      </c>
      <c r="I129" s="164"/>
      <c r="J129" s="165">
        <f t="shared" si="0"/>
        <v>0</v>
      </c>
      <c r="K129" s="166"/>
      <c r="L129" s="30"/>
      <c r="M129" s="167" t="s">
        <v>1</v>
      </c>
      <c r="N129" s="168" t="s">
        <v>39</v>
      </c>
      <c r="O129" s="55"/>
      <c r="P129" s="169">
        <f t="shared" si="1"/>
        <v>0</v>
      </c>
      <c r="Q129" s="169">
        <v>0</v>
      </c>
      <c r="R129" s="169">
        <f t="shared" si="2"/>
        <v>0</v>
      </c>
      <c r="S129" s="169">
        <v>0</v>
      </c>
      <c r="T129" s="170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145</v>
      </c>
      <c r="AT129" s="171" t="s">
        <v>141</v>
      </c>
      <c r="AU129" s="171" t="s">
        <v>146</v>
      </c>
      <c r="AY129" s="14" t="s">
        <v>139</v>
      </c>
      <c r="BE129" s="172">
        <f t="shared" si="4"/>
        <v>0</v>
      </c>
      <c r="BF129" s="172">
        <f t="shared" si="5"/>
        <v>0</v>
      </c>
      <c r="BG129" s="172">
        <f t="shared" si="6"/>
        <v>0</v>
      </c>
      <c r="BH129" s="172">
        <f t="shared" si="7"/>
        <v>0</v>
      </c>
      <c r="BI129" s="172">
        <f t="shared" si="8"/>
        <v>0</v>
      </c>
      <c r="BJ129" s="14" t="s">
        <v>146</v>
      </c>
      <c r="BK129" s="172">
        <f t="shared" si="9"/>
        <v>0</v>
      </c>
      <c r="BL129" s="14" t="s">
        <v>145</v>
      </c>
      <c r="BM129" s="171" t="s">
        <v>157</v>
      </c>
    </row>
    <row r="130" spans="1:65" s="2" customFormat="1" ht="16.5" customHeight="1">
      <c r="A130" s="29"/>
      <c r="B130" s="158"/>
      <c r="C130" s="159" t="s">
        <v>158</v>
      </c>
      <c r="D130" s="159" t="s">
        <v>141</v>
      </c>
      <c r="E130" s="160" t="s">
        <v>159</v>
      </c>
      <c r="F130" s="161" t="s">
        <v>160</v>
      </c>
      <c r="G130" s="162" t="s">
        <v>144</v>
      </c>
      <c r="H130" s="163">
        <v>14.253</v>
      </c>
      <c r="I130" s="164"/>
      <c r="J130" s="165">
        <f t="shared" si="0"/>
        <v>0</v>
      </c>
      <c r="K130" s="166"/>
      <c r="L130" s="30"/>
      <c r="M130" s="167" t="s">
        <v>1</v>
      </c>
      <c r="N130" s="168" t="s">
        <v>39</v>
      </c>
      <c r="O130" s="55"/>
      <c r="P130" s="169">
        <f t="shared" si="1"/>
        <v>0</v>
      </c>
      <c r="Q130" s="169">
        <v>0</v>
      </c>
      <c r="R130" s="169">
        <f t="shared" si="2"/>
        <v>0</v>
      </c>
      <c r="S130" s="169">
        <v>0</v>
      </c>
      <c r="T130" s="170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145</v>
      </c>
      <c r="AT130" s="171" t="s">
        <v>141</v>
      </c>
      <c r="AU130" s="171" t="s">
        <v>146</v>
      </c>
      <c r="AY130" s="14" t="s">
        <v>139</v>
      </c>
      <c r="BE130" s="172">
        <f t="shared" si="4"/>
        <v>0</v>
      </c>
      <c r="BF130" s="172">
        <f t="shared" si="5"/>
        <v>0</v>
      </c>
      <c r="BG130" s="172">
        <f t="shared" si="6"/>
        <v>0</v>
      </c>
      <c r="BH130" s="172">
        <f t="shared" si="7"/>
        <v>0</v>
      </c>
      <c r="BI130" s="172">
        <f t="shared" si="8"/>
        <v>0</v>
      </c>
      <c r="BJ130" s="14" t="s">
        <v>146</v>
      </c>
      <c r="BK130" s="172">
        <f t="shared" si="9"/>
        <v>0</v>
      </c>
      <c r="BL130" s="14" t="s">
        <v>145</v>
      </c>
      <c r="BM130" s="171" t="s">
        <v>161</v>
      </c>
    </row>
    <row r="131" spans="1:65" s="2" customFormat="1" ht="24" customHeight="1">
      <c r="A131" s="29"/>
      <c r="B131" s="158"/>
      <c r="C131" s="159" t="s">
        <v>162</v>
      </c>
      <c r="D131" s="159" t="s">
        <v>141</v>
      </c>
      <c r="E131" s="160" t="s">
        <v>163</v>
      </c>
      <c r="F131" s="161" t="s">
        <v>164</v>
      </c>
      <c r="G131" s="162" t="s">
        <v>144</v>
      </c>
      <c r="H131" s="163">
        <v>1</v>
      </c>
      <c r="I131" s="164"/>
      <c r="J131" s="165">
        <f t="shared" si="0"/>
        <v>0</v>
      </c>
      <c r="K131" s="166"/>
      <c r="L131" s="30"/>
      <c r="M131" s="167" t="s">
        <v>1</v>
      </c>
      <c r="N131" s="168" t="s">
        <v>39</v>
      </c>
      <c r="O131" s="55"/>
      <c r="P131" s="169">
        <f t="shared" si="1"/>
        <v>0</v>
      </c>
      <c r="Q131" s="169">
        <v>0</v>
      </c>
      <c r="R131" s="169">
        <f t="shared" si="2"/>
        <v>0</v>
      </c>
      <c r="S131" s="169">
        <v>0</v>
      </c>
      <c r="T131" s="170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145</v>
      </c>
      <c r="AT131" s="171" t="s">
        <v>141</v>
      </c>
      <c r="AU131" s="171" t="s">
        <v>146</v>
      </c>
      <c r="AY131" s="14" t="s">
        <v>139</v>
      </c>
      <c r="BE131" s="172">
        <f t="shared" si="4"/>
        <v>0</v>
      </c>
      <c r="BF131" s="172">
        <f t="shared" si="5"/>
        <v>0</v>
      </c>
      <c r="BG131" s="172">
        <f t="shared" si="6"/>
        <v>0</v>
      </c>
      <c r="BH131" s="172">
        <f t="shared" si="7"/>
        <v>0</v>
      </c>
      <c r="BI131" s="172">
        <f t="shared" si="8"/>
        <v>0</v>
      </c>
      <c r="BJ131" s="14" t="s">
        <v>146</v>
      </c>
      <c r="BK131" s="172">
        <f t="shared" si="9"/>
        <v>0</v>
      </c>
      <c r="BL131" s="14" t="s">
        <v>145</v>
      </c>
      <c r="BM131" s="171" t="s">
        <v>165</v>
      </c>
    </row>
    <row r="132" spans="1:65" s="2" customFormat="1" ht="24" customHeight="1">
      <c r="A132" s="29"/>
      <c r="B132" s="158"/>
      <c r="C132" s="159" t="s">
        <v>166</v>
      </c>
      <c r="D132" s="159" t="s">
        <v>141</v>
      </c>
      <c r="E132" s="160" t="s">
        <v>167</v>
      </c>
      <c r="F132" s="161" t="s">
        <v>168</v>
      </c>
      <c r="G132" s="162" t="s">
        <v>169</v>
      </c>
      <c r="H132" s="163">
        <v>30.9</v>
      </c>
      <c r="I132" s="164"/>
      <c r="J132" s="165">
        <f t="shared" si="0"/>
        <v>0</v>
      </c>
      <c r="K132" s="166"/>
      <c r="L132" s="30"/>
      <c r="M132" s="167" t="s">
        <v>1</v>
      </c>
      <c r="N132" s="168" t="s">
        <v>39</v>
      </c>
      <c r="O132" s="55"/>
      <c r="P132" s="169">
        <f t="shared" si="1"/>
        <v>0</v>
      </c>
      <c r="Q132" s="169">
        <v>0</v>
      </c>
      <c r="R132" s="169">
        <f t="shared" si="2"/>
        <v>0</v>
      </c>
      <c r="S132" s="169">
        <v>0</v>
      </c>
      <c r="T132" s="170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145</v>
      </c>
      <c r="AT132" s="171" t="s">
        <v>141</v>
      </c>
      <c r="AU132" s="171" t="s">
        <v>146</v>
      </c>
      <c r="AY132" s="14" t="s">
        <v>139</v>
      </c>
      <c r="BE132" s="172">
        <f t="shared" si="4"/>
        <v>0</v>
      </c>
      <c r="BF132" s="172">
        <f t="shared" si="5"/>
        <v>0</v>
      </c>
      <c r="BG132" s="172">
        <f t="shared" si="6"/>
        <v>0</v>
      </c>
      <c r="BH132" s="172">
        <f t="shared" si="7"/>
        <v>0</v>
      </c>
      <c r="BI132" s="172">
        <f t="shared" si="8"/>
        <v>0</v>
      </c>
      <c r="BJ132" s="14" t="s">
        <v>146</v>
      </c>
      <c r="BK132" s="172">
        <f t="shared" si="9"/>
        <v>0</v>
      </c>
      <c r="BL132" s="14" t="s">
        <v>145</v>
      </c>
      <c r="BM132" s="171" t="s">
        <v>170</v>
      </c>
    </row>
    <row r="133" spans="1:65" s="12" customFormat="1" ht="22.9" customHeight="1">
      <c r="B133" s="145"/>
      <c r="D133" s="146" t="s">
        <v>72</v>
      </c>
      <c r="E133" s="156" t="s">
        <v>146</v>
      </c>
      <c r="F133" s="156" t="s">
        <v>171</v>
      </c>
      <c r="I133" s="148"/>
      <c r="J133" s="157">
        <f>BK133</f>
        <v>0</v>
      </c>
      <c r="L133" s="145"/>
      <c r="M133" s="150"/>
      <c r="N133" s="151"/>
      <c r="O133" s="151"/>
      <c r="P133" s="152">
        <f>SUM(P134:P139)</f>
        <v>0</v>
      </c>
      <c r="Q133" s="151"/>
      <c r="R133" s="152">
        <f>SUM(R134:R139)</f>
        <v>19.458348019999999</v>
      </c>
      <c r="S133" s="151"/>
      <c r="T133" s="153">
        <f>SUM(T134:T139)</f>
        <v>0</v>
      </c>
      <c r="AR133" s="146" t="s">
        <v>81</v>
      </c>
      <c r="AT133" s="154" t="s">
        <v>72</v>
      </c>
      <c r="AU133" s="154" t="s">
        <v>81</v>
      </c>
      <c r="AY133" s="146" t="s">
        <v>139</v>
      </c>
      <c r="BK133" s="155">
        <f>SUM(BK134:BK139)</f>
        <v>0</v>
      </c>
    </row>
    <row r="134" spans="1:65" s="2" customFormat="1" ht="24" customHeight="1">
      <c r="A134" s="29"/>
      <c r="B134" s="158"/>
      <c r="C134" s="159" t="s">
        <v>172</v>
      </c>
      <c r="D134" s="159" t="s">
        <v>141</v>
      </c>
      <c r="E134" s="160" t="s">
        <v>173</v>
      </c>
      <c r="F134" s="161" t="s">
        <v>174</v>
      </c>
      <c r="G134" s="162" t="s">
        <v>169</v>
      </c>
      <c r="H134" s="163">
        <v>30.9</v>
      </c>
      <c r="I134" s="164"/>
      <c r="J134" s="165">
        <f t="shared" ref="J134:J139" si="10">ROUND(I134*H134,2)</f>
        <v>0</v>
      </c>
      <c r="K134" s="166"/>
      <c r="L134" s="30"/>
      <c r="M134" s="167" t="s">
        <v>1</v>
      </c>
      <c r="N134" s="168" t="s">
        <v>39</v>
      </c>
      <c r="O134" s="55"/>
      <c r="P134" s="169">
        <f t="shared" ref="P134:P139" si="11">O134*H134</f>
        <v>0</v>
      </c>
      <c r="Q134" s="169">
        <v>0</v>
      </c>
      <c r="R134" s="169">
        <f t="shared" ref="R134:R139" si="12">Q134*H134</f>
        <v>0</v>
      </c>
      <c r="S134" s="169">
        <v>0</v>
      </c>
      <c r="T134" s="170">
        <f t="shared" ref="T134:T139" si="13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145</v>
      </c>
      <c r="AT134" s="171" t="s">
        <v>141</v>
      </c>
      <c r="AU134" s="171" t="s">
        <v>146</v>
      </c>
      <c r="AY134" s="14" t="s">
        <v>139</v>
      </c>
      <c r="BE134" s="172">
        <f t="shared" ref="BE134:BE139" si="14">IF(N134="základná",J134,0)</f>
        <v>0</v>
      </c>
      <c r="BF134" s="172">
        <f t="shared" ref="BF134:BF139" si="15">IF(N134="znížená",J134,0)</f>
        <v>0</v>
      </c>
      <c r="BG134" s="172">
        <f t="shared" ref="BG134:BG139" si="16">IF(N134="zákl. prenesená",J134,0)</f>
        <v>0</v>
      </c>
      <c r="BH134" s="172">
        <f t="shared" ref="BH134:BH139" si="17">IF(N134="zníž. prenesená",J134,0)</f>
        <v>0</v>
      </c>
      <c r="BI134" s="172">
        <f t="shared" ref="BI134:BI139" si="18">IF(N134="nulová",J134,0)</f>
        <v>0</v>
      </c>
      <c r="BJ134" s="14" t="s">
        <v>146</v>
      </c>
      <c r="BK134" s="172">
        <f t="shared" ref="BK134:BK139" si="19">ROUND(I134*H134,2)</f>
        <v>0</v>
      </c>
      <c r="BL134" s="14" t="s">
        <v>145</v>
      </c>
      <c r="BM134" s="171" t="s">
        <v>175</v>
      </c>
    </row>
    <row r="135" spans="1:65" s="2" customFormat="1" ht="24" customHeight="1">
      <c r="A135" s="29"/>
      <c r="B135" s="158"/>
      <c r="C135" s="159" t="s">
        <v>176</v>
      </c>
      <c r="D135" s="159" t="s">
        <v>141</v>
      </c>
      <c r="E135" s="160" t="s">
        <v>177</v>
      </c>
      <c r="F135" s="161" t="s">
        <v>178</v>
      </c>
      <c r="G135" s="162" t="s">
        <v>144</v>
      </c>
      <c r="H135" s="163">
        <v>1.8120000000000001</v>
      </c>
      <c r="I135" s="164"/>
      <c r="J135" s="165">
        <f t="shared" si="10"/>
        <v>0</v>
      </c>
      <c r="K135" s="166"/>
      <c r="L135" s="30"/>
      <c r="M135" s="167" t="s">
        <v>1</v>
      </c>
      <c r="N135" s="168" t="s">
        <v>39</v>
      </c>
      <c r="O135" s="55"/>
      <c r="P135" s="169">
        <f t="shared" si="11"/>
        <v>0</v>
      </c>
      <c r="Q135" s="169">
        <v>2.0699999999999998</v>
      </c>
      <c r="R135" s="169">
        <f t="shared" si="12"/>
        <v>3.7508399999999997</v>
      </c>
      <c r="S135" s="169">
        <v>0</v>
      </c>
      <c r="T135" s="170">
        <f t="shared" si="1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145</v>
      </c>
      <c r="AT135" s="171" t="s">
        <v>141</v>
      </c>
      <c r="AU135" s="171" t="s">
        <v>146</v>
      </c>
      <c r="AY135" s="14" t="s">
        <v>139</v>
      </c>
      <c r="BE135" s="172">
        <f t="shared" si="14"/>
        <v>0</v>
      </c>
      <c r="BF135" s="172">
        <f t="shared" si="15"/>
        <v>0</v>
      </c>
      <c r="BG135" s="172">
        <f t="shared" si="16"/>
        <v>0</v>
      </c>
      <c r="BH135" s="172">
        <f t="shared" si="17"/>
        <v>0</v>
      </c>
      <c r="BI135" s="172">
        <f t="shared" si="18"/>
        <v>0</v>
      </c>
      <c r="BJ135" s="14" t="s">
        <v>146</v>
      </c>
      <c r="BK135" s="172">
        <f t="shared" si="19"/>
        <v>0</v>
      </c>
      <c r="BL135" s="14" t="s">
        <v>145</v>
      </c>
      <c r="BM135" s="171" t="s">
        <v>179</v>
      </c>
    </row>
    <row r="136" spans="1:65" s="2" customFormat="1" ht="24" customHeight="1">
      <c r="A136" s="29"/>
      <c r="B136" s="158"/>
      <c r="C136" s="159" t="s">
        <v>107</v>
      </c>
      <c r="D136" s="159" t="s">
        <v>141</v>
      </c>
      <c r="E136" s="160" t="s">
        <v>180</v>
      </c>
      <c r="F136" s="161" t="s">
        <v>181</v>
      </c>
      <c r="G136" s="162" t="s">
        <v>144</v>
      </c>
      <c r="H136" s="163">
        <v>6.3419999999999996</v>
      </c>
      <c r="I136" s="164"/>
      <c r="J136" s="165">
        <f t="shared" si="10"/>
        <v>0</v>
      </c>
      <c r="K136" s="166"/>
      <c r="L136" s="30"/>
      <c r="M136" s="167" t="s">
        <v>1</v>
      </c>
      <c r="N136" s="168" t="s">
        <v>39</v>
      </c>
      <c r="O136" s="55"/>
      <c r="P136" s="169">
        <f t="shared" si="11"/>
        <v>0</v>
      </c>
      <c r="Q136" s="169">
        <v>2.4157199999999999</v>
      </c>
      <c r="R136" s="169">
        <f t="shared" si="12"/>
        <v>15.320496239999999</v>
      </c>
      <c r="S136" s="169">
        <v>0</v>
      </c>
      <c r="T136" s="170">
        <f t="shared" si="1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145</v>
      </c>
      <c r="AT136" s="171" t="s">
        <v>141</v>
      </c>
      <c r="AU136" s="171" t="s">
        <v>146</v>
      </c>
      <c r="AY136" s="14" t="s">
        <v>139</v>
      </c>
      <c r="BE136" s="172">
        <f t="shared" si="14"/>
        <v>0</v>
      </c>
      <c r="BF136" s="172">
        <f t="shared" si="15"/>
        <v>0</v>
      </c>
      <c r="BG136" s="172">
        <f t="shared" si="16"/>
        <v>0</v>
      </c>
      <c r="BH136" s="172">
        <f t="shared" si="17"/>
        <v>0</v>
      </c>
      <c r="BI136" s="172">
        <f t="shared" si="18"/>
        <v>0</v>
      </c>
      <c r="BJ136" s="14" t="s">
        <v>146</v>
      </c>
      <c r="BK136" s="172">
        <f t="shared" si="19"/>
        <v>0</v>
      </c>
      <c r="BL136" s="14" t="s">
        <v>145</v>
      </c>
      <c r="BM136" s="171" t="s">
        <v>182</v>
      </c>
    </row>
    <row r="137" spans="1:65" s="2" customFormat="1" ht="16.5" customHeight="1">
      <c r="A137" s="29"/>
      <c r="B137" s="158"/>
      <c r="C137" s="159" t="s">
        <v>183</v>
      </c>
      <c r="D137" s="159" t="s">
        <v>141</v>
      </c>
      <c r="E137" s="160" t="s">
        <v>184</v>
      </c>
      <c r="F137" s="161" t="s">
        <v>185</v>
      </c>
      <c r="G137" s="162" t="s">
        <v>169</v>
      </c>
      <c r="H137" s="163">
        <v>7.742</v>
      </c>
      <c r="I137" s="164"/>
      <c r="J137" s="165">
        <f t="shared" si="10"/>
        <v>0</v>
      </c>
      <c r="K137" s="166"/>
      <c r="L137" s="30"/>
      <c r="M137" s="167" t="s">
        <v>1</v>
      </c>
      <c r="N137" s="168" t="s">
        <v>39</v>
      </c>
      <c r="O137" s="55"/>
      <c r="P137" s="169">
        <f t="shared" si="11"/>
        <v>0</v>
      </c>
      <c r="Q137" s="169">
        <v>6.7000000000000002E-4</v>
      </c>
      <c r="R137" s="169">
        <f t="shared" si="12"/>
        <v>5.1871399999999998E-3</v>
      </c>
      <c r="S137" s="169">
        <v>0</v>
      </c>
      <c r="T137" s="170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145</v>
      </c>
      <c r="AT137" s="171" t="s">
        <v>141</v>
      </c>
      <c r="AU137" s="171" t="s">
        <v>146</v>
      </c>
      <c r="AY137" s="14" t="s">
        <v>139</v>
      </c>
      <c r="BE137" s="172">
        <f t="shared" si="14"/>
        <v>0</v>
      </c>
      <c r="BF137" s="172">
        <f t="shared" si="15"/>
        <v>0</v>
      </c>
      <c r="BG137" s="172">
        <f t="shared" si="16"/>
        <v>0</v>
      </c>
      <c r="BH137" s="172">
        <f t="shared" si="17"/>
        <v>0</v>
      </c>
      <c r="BI137" s="172">
        <f t="shared" si="18"/>
        <v>0</v>
      </c>
      <c r="BJ137" s="14" t="s">
        <v>146</v>
      </c>
      <c r="BK137" s="172">
        <f t="shared" si="19"/>
        <v>0</v>
      </c>
      <c r="BL137" s="14" t="s">
        <v>145</v>
      </c>
      <c r="BM137" s="171" t="s">
        <v>186</v>
      </c>
    </row>
    <row r="138" spans="1:65" s="2" customFormat="1" ht="24" customHeight="1">
      <c r="A138" s="29"/>
      <c r="B138" s="158"/>
      <c r="C138" s="159" t="s">
        <v>187</v>
      </c>
      <c r="D138" s="159" t="s">
        <v>141</v>
      </c>
      <c r="E138" s="160" t="s">
        <v>188</v>
      </c>
      <c r="F138" s="161" t="s">
        <v>189</v>
      </c>
      <c r="G138" s="162" t="s">
        <v>169</v>
      </c>
      <c r="H138" s="163">
        <v>7.742</v>
      </c>
      <c r="I138" s="164"/>
      <c r="J138" s="165">
        <f t="shared" si="10"/>
        <v>0</v>
      </c>
      <c r="K138" s="166"/>
      <c r="L138" s="30"/>
      <c r="M138" s="167" t="s">
        <v>1</v>
      </c>
      <c r="N138" s="168" t="s">
        <v>39</v>
      </c>
      <c r="O138" s="55"/>
      <c r="P138" s="169">
        <f t="shared" si="11"/>
        <v>0</v>
      </c>
      <c r="Q138" s="169">
        <v>0</v>
      </c>
      <c r="R138" s="169">
        <f t="shared" si="12"/>
        <v>0</v>
      </c>
      <c r="S138" s="169">
        <v>0</v>
      </c>
      <c r="T138" s="170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1" t="s">
        <v>145</v>
      </c>
      <c r="AT138" s="171" t="s">
        <v>141</v>
      </c>
      <c r="AU138" s="171" t="s">
        <v>146</v>
      </c>
      <c r="AY138" s="14" t="s">
        <v>139</v>
      </c>
      <c r="BE138" s="172">
        <f t="shared" si="14"/>
        <v>0</v>
      </c>
      <c r="BF138" s="172">
        <f t="shared" si="15"/>
        <v>0</v>
      </c>
      <c r="BG138" s="172">
        <f t="shared" si="16"/>
        <v>0</v>
      </c>
      <c r="BH138" s="172">
        <f t="shared" si="17"/>
        <v>0</v>
      </c>
      <c r="BI138" s="172">
        <f t="shared" si="18"/>
        <v>0</v>
      </c>
      <c r="BJ138" s="14" t="s">
        <v>146</v>
      </c>
      <c r="BK138" s="172">
        <f t="shared" si="19"/>
        <v>0</v>
      </c>
      <c r="BL138" s="14" t="s">
        <v>145</v>
      </c>
      <c r="BM138" s="171" t="s">
        <v>190</v>
      </c>
    </row>
    <row r="139" spans="1:65" s="2" customFormat="1" ht="24" customHeight="1">
      <c r="A139" s="29"/>
      <c r="B139" s="158"/>
      <c r="C139" s="159" t="s">
        <v>191</v>
      </c>
      <c r="D139" s="159" t="s">
        <v>141</v>
      </c>
      <c r="E139" s="160" t="s">
        <v>192</v>
      </c>
      <c r="F139" s="161" t="s">
        <v>193</v>
      </c>
      <c r="G139" s="162" t="s">
        <v>169</v>
      </c>
      <c r="H139" s="163">
        <v>43.488</v>
      </c>
      <c r="I139" s="164"/>
      <c r="J139" s="165">
        <f t="shared" si="10"/>
        <v>0</v>
      </c>
      <c r="K139" s="166"/>
      <c r="L139" s="30"/>
      <c r="M139" s="167" t="s">
        <v>1</v>
      </c>
      <c r="N139" s="168" t="s">
        <v>39</v>
      </c>
      <c r="O139" s="55"/>
      <c r="P139" s="169">
        <f t="shared" si="11"/>
        <v>0</v>
      </c>
      <c r="Q139" s="169">
        <v>8.7799999999999996E-3</v>
      </c>
      <c r="R139" s="169">
        <f t="shared" si="12"/>
        <v>0.38182463999999999</v>
      </c>
      <c r="S139" s="169">
        <v>0</v>
      </c>
      <c r="T139" s="170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145</v>
      </c>
      <c r="AT139" s="171" t="s">
        <v>141</v>
      </c>
      <c r="AU139" s="171" t="s">
        <v>146</v>
      </c>
      <c r="AY139" s="14" t="s">
        <v>139</v>
      </c>
      <c r="BE139" s="172">
        <f t="shared" si="14"/>
        <v>0</v>
      </c>
      <c r="BF139" s="172">
        <f t="shared" si="15"/>
        <v>0</v>
      </c>
      <c r="BG139" s="172">
        <f t="shared" si="16"/>
        <v>0</v>
      </c>
      <c r="BH139" s="172">
        <f t="shared" si="17"/>
        <v>0</v>
      </c>
      <c r="BI139" s="172">
        <f t="shared" si="18"/>
        <v>0</v>
      </c>
      <c r="BJ139" s="14" t="s">
        <v>146</v>
      </c>
      <c r="BK139" s="172">
        <f t="shared" si="19"/>
        <v>0</v>
      </c>
      <c r="BL139" s="14" t="s">
        <v>145</v>
      </c>
      <c r="BM139" s="171" t="s">
        <v>194</v>
      </c>
    </row>
    <row r="140" spans="1:65" s="12" customFormat="1" ht="22.9" customHeight="1">
      <c r="B140" s="145"/>
      <c r="D140" s="146" t="s">
        <v>72</v>
      </c>
      <c r="E140" s="156" t="s">
        <v>145</v>
      </c>
      <c r="F140" s="156" t="s">
        <v>195</v>
      </c>
      <c r="I140" s="148"/>
      <c r="J140" s="157">
        <f>BK140</f>
        <v>0</v>
      </c>
      <c r="L140" s="145"/>
      <c r="M140" s="150"/>
      <c r="N140" s="151"/>
      <c r="O140" s="151"/>
      <c r="P140" s="152">
        <f>P141</f>
        <v>0</v>
      </c>
      <c r="Q140" s="151"/>
      <c r="R140" s="152">
        <f>R141</f>
        <v>4.4009856000000003</v>
      </c>
      <c r="S140" s="151"/>
      <c r="T140" s="153">
        <f>T141</f>
        <v>0</v>
      </c>
      <c r="AR140" s="146" t="s">
        <v>81</v>
      </c>
      <c r="AT140" s="154" t="s">
        <v>72</v>
      </c>
      <c r="AU140" s="154" t="s">
        <v>81</v>
      </c>
      <c r="AY140" s="146" t="s">
        <v>139</v>
      </c>
      <c r="BK140" s="155">
        <f>BK141</f>
        <v>0</v>
      </c>
    </row>
    <row r="141" spans="1:65" s="2" customFormat="1" ht="24" customHeight="1">
      <c r="A141" s="29"/>
      <c r="B141" s="158"/>
      <c r="C141" s="159" t="s">
        <v>196</v>
      </c>
      <c r="D141" s="159" t="s">
        <v>141</v>
      </c>
      <c r="E141" s="160" t="s">
        <v>197</v>
      </c>
      <c r="F141" s="161" t="s">
        <v>198</v>
      </c>
      <c r="G141" s="162" t="s">
        <v>169</v>
      </c>
      <c r="H141" s="163">
        <v>27.18</v>
      </c>
      <c r="I141" s="164"/>
      <c r="J141" s="165">
        <f>ROUND(I141*H141,2)</f>
        <v>0</v>
      </c>
      <c r="K141" s="166"/>
      <c r="L141" s="30"/>
      <c r="M141" s="167" t="s">
        <v>1</v>
      </c>
      <c r="N141" s="168" t="s">
        <v>39</v>
      </c>
      <c r="O141" s="55"/>
      <c r="P141" s="169">
        <f>O141*H141</f>
        <v>0</v>
      </c>
      <c r="Q141" s="169">
        <v>0.16192000000000001</v>
      </c>
      <c r="R141" s="169">
        <f>Q141*H141</f>
        <v>4.4009856000000003</v>
      </c>
      <c r="S141" s="169">
        <v>0</v>
      </c>
      <c r="T141" s="170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1" t="s">
        <v>145</v>
      </c>
      <c r="AT141" s="171" t="s">
        <v>141</v>
      </c>
      <c r="AU141" s="171" t="s">
        <v>146</v>
      </c>
      <c r="AY141" s="14" t="s">
        <v>139</v>
      </c>
      <c r="BE141" s="172">
        <f>IF(N141="základná",J141,0)</f>
        <v>0</v>
      </c>
      <c r="BF141" s="172">
        <f>IF(N141="znížená",J141,0)</f>
        <v>0</v>
      </c>
      <c r="BG141" s="172">
        <f>IF(N141="zákl. prenesená",J141,0)</f>
        <v>0</v>
      </c>
      <c r="BH141" s="172">
        <f>IF(N141="zníž. prenesená",J141,0)</f>
        <v>0</v>
      </c>
      <c r="BI141" s="172">
        <f>IF(N141="nulová",J141,0)</f>
        <v>0</v>
      </c>
      <c r="BJ141" s="14" t="s">
        <v>146</v>
      </c>
      <c r="BK141" s="172">
        <f>ROUND(I141*H141,2)</f>
        <v>0</v>
      </c>
      <c r="BL141" s="14" t="s">
        <v>145</v>
      </c>
      <c r="BM141" s="171" t="s">
        <v>199</v>
      </c>
    </row>
    <row r="142" spans="1:65" s="12" customFormat="1" ht="22.9" customHeight="1">
      <c r="B142" s="145"/>
      <c r="D142" s="146" t="s">
        <v>72</v>
      </c>
      <c r="E142" s="156" t="s">
        <v>158</v>
      </c>
      <c r="F142" s="156" t="s">
        <v>200</v>
      </c>
      <c r="I142" s="148"/>
      <c r="J142" s="157">
        <f>BK142</f>
        <v>0</v>
      </c>
      <c r="L142" s="145"/>
      <c r="M142" s="150"/>
      <c r="N142" s="151"/>
      <c r="O142" s="151"/>
      <c r="P142" s="152">
        <f>SUM(P143:P147)</f>
        <v>0</v>
      </c>
      <c r="Q142" s="151"/>
      <c r="R142" s="152">
        <f>SUM(R143:R147)</f>
        <v>9.7280358000000007</v>
      </c>
      <c r="S142" s="151"/>
      <c r="T142" s="153">
        <f>SUM(T143:T147)</f>
        <v>0</v>
      </c>
      <c r="AR142" s="146" t="s">
        <v>81</v>
      </c>
      <c r="AT142" s="154" t="s">
        <v>72</v>
      </c>
      <c r="AU142" s="154" t="s">
        <v>81</v>
      </c>
      <c r="AY142" s="146" t="s">
        <v>139</v>
      </c>
      <c r="BK142" s="155">
        <f>SUM(BK143:BK147)</f>
        <v>0</v>
      </c>
    </row>
    <row r="143" spans="1:65" s="2" customFormat="1" ht="36" customHeight="1">
      <c r="A143" s="29"/>
      <c r="B143" s="158"/>
      <c r="C143" s="159" t="s">
        <v>201</v>
      </c>
      <c r="D143" s="159" t="s">
        <v>141</v>
      </c>
      <c r="E143" s="160" t="s">
        <v>202</v>
      </c>
      <c r="F143" s="161" t="s">
        <v>203</v>
      </c>
      <c r="G143" s="162" t="s">
        <v>169</v>
      </c>
      <c r="H143" s="163">
        <v>3.72</v>
      </c>
      <c r="I143" s="164"/>
      <c r="J143" s="165">
        <f>ROUND(I143*H143,2)</f>
        <v>0</v>
      </c>
      <c r="K143" s="166"/>
      <c r="L143" s="30"/>
      <c r="M143" s="167" t="s">
        <v>1</v>
      </c>
      <c r="N143" s="168" t="s">
        <v>39</v>
      </c>
      <c r="O143" s="55"/>
      <c r="P143" s="169">
        <f>O143*H143</f>
        <v>0</v>
      </c>
      <c r="Q143" s="169">
        <v>0.2024</v>
      </c>
      <c r="R143" s="169">
        <f>Q143*H143</f>
        <v>0.75292800000000004</v>
      </c>
      <c r="S143" s="169">
        <v>0</v>
      </c>
      <c r="T143" s="170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1" t="s">
        <v>145</v>
      </c>
      <c r="AT143" s="171" t="s">
        <v>141</v>
      </c>
      <c r="AU143" s="171" t="s">
        <v>146</v>
      </c>
      <c r="AY143" s="14" t="s">
        <v>139</v>
      </c>
      <c r="BE143" s="172">
        <f>IF(N143="základná",J143,0)</f>
        <v>0</v>
      </c>
      <c r="BF143" s="172">
        <f>IF(N143="znížená",J143,0)</f>
        <v>0</v>
      </c>
      <c r="BG143" s="172">
        <f>IF(N143="zákl. prenesená",J143,0)</f>
        <v>0</v>
      </c>
      <c r="BH143" s="172">
        <f>IF(N143="zníž. prenesená",J143,0)</f>
        <v>0</v>
      </c>
      <c r="BI143" s="172">
        <f>IF(N143="nulová",J143,0)</f>
        <v>0</v>
      </c>
      <c r="BJ143" s="14" t="s">
        <v>146</v>
      </c>
      <c r="BK143" s="172">
        <f>ROUND(I143*H143,2)</f>
        <v>0</v>
      </c>
      <c r="BL143" s="14" t="s">
        <v>145</v>
      </c>
      <c r="BM143" s="171" t="s">
        <v>204</v>
      </c>
    </row>
    <row r="144" spans="1:65" s="2" customFormat="1" ht="24" customHeight="1">
      <c r="A144" s="29"/>
      <c r="B144" s="158"/>
      <c r="C144" s="159" t="s">
        <v>205</v>
      </c>
      <c r="D144" s="159" t="s">
        <v>141</v>
      </c>
      <c r="E144" s="160" t="s">
        <v>206</v>
      </c>
      <c r="F144" s="161" t="s">
        <v>207</v>
      </c>
      <c r="G144" s="162" t="s">
        <v>169</v>
      </c>
      <c r="H144" s="163">
        <v>9.06</v>
      </c>
      <c r="I144" s="164"/>
      <c r="J144" s="165">
        <f>ROUND(I144*H144,2)</f>
        <v>0</v>
      </c>
      <c r="K144" s="166"/>
      <c r="L144" s="30"/>
      <c r="M144" s="167" t="s">
        <v>1</v>
      </c>
      <c r="N144" s="168" t="s">
        <v>39</v>
      </c>
      <c r="O144" s="55"/>
      <c r="P144" s="169">
        <f>O144*H144</f>
        <v>0</v>
      </c>
      <c r="Q144" s="169">
        <v>0.30359999999999998</v>
      </c>
      <c r="R144" s="169">
        <f>Q144*H144</f>
        <v>2.7506159999999999</v>
      </c>
      <c r="S144" s="169">
        <v>0</v>
      </c>
      <c r="T144" s="170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1" t="s">
        <v>145</v>
      </c>
      <c r="AT144" s="171" t="s">
        <v>141</v>
      </c>
      <c r="AU144" s="171" t="s">
        <v>146</v>
      </c>
      <c r="AY144" s="14" t="s">
        <v>139</v>
      </c>
      <c r="BE144" s="172">
        <f>IF(N144="základná",J144,0)</f>
        <v>0</v>
      </c>
      <c r="BF144" s="172">
        <f>IF(N144="znížená",J144,0)</f>
        <v>0</v>
      </c>
      <c r="BG144" s="172">
        <f>IF(N144="zákl. prenesená",J144,0)</f>
        <v>0</v>
      </c>
      <c r="BH144" s="172">
        <f>IF(N144="zníž. prenesená",J144,0)</f>
        <v>0</v>
      </c>
      <c r="BI144" s="172">
        <f>IF(N144="nulová",J144,0)</f>
        <v>0</v>
      </c>
      <c r="BJ144" s="14" t="s">
        <v>146</v>
      </c>
      <c r="BK144" s="172">
        <f>ROUND(I144*H144,2)</f>
        <v>0</v>
      </c>
      <c r="BL144" s="14" t="s">
        <v>145</v>
      </c>
      <c r="BM144" s="171" t="s">
        <v>208</v>
      </c>
    </row>
    <row r="145" spans="1:65" s="2" customFormat="1" ht="36" customHeight="1">
      <c r="A145" s="29"/>
      <c r="B145" s="158"/>
      <c r="C145" s="159" t="s">
        <v>209</v>
      </c>
      <c r="D145" s="159" t="s">
        <v>141</v>
      </c>
      <c r="E145" s="160" t="s">
        <v>210</v>
      </c>
      <c r="F145" s="161" t="s">
        <v>211</v>
      </c>
      <c r="G145" s="162" t="s">
        <v>169</v>
      </c>
      <c r="H145" s="163">
        <v>27.18</v>
      </c>
      <c r="I145" s="164"/>
      <c r="J145" s="165">
        <f>ROUND(I145*H145,2)</f>
        <v>0</v>
      </c>
      <c r="K145" s="166"/>
      <c r="L145" s="30"/>
      <c r="M145" s="167" t="s">
        <v>1</v>
      </c>
      <c r="N145" s="168" t="s">
        <v>39</v>
      </c>
      <c r="O145" s="55"/>
      <c r="P145" s="169">
        <f>O145*H145</f>
        <v>0</v>
      </c>
      <c r="Q145" s="169">
        <v>9.2499999999999999E-2</v>
      </c>
      <c r="R145" s="169">
        <f>Q145*H145</f>
        <v>2.5141499999999999</v>
      </c>
      <c r="S145" s="169">
        <v>0</v>
      </c>
      <c r="T145" s="170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145</v>
      </c>
      <c r="AT145" s="171" t="s">
        <v>141</v>
      </c>
      <c r="AU145" s="171" t="s">
        <v>146</v>
      </c>
      <c r="AY145" s="14" t="s">
        <v>139</v>
      </c>
      <c r="BE145" s="172">
        <f>IF(N145="základná",J145,0)</f>
        <v>0</v>
      </c>
      <c r="BF145" s="172">
        <f>IF(N145="znížená",J145,0)</f>
        <v>0</v>
      </c>
      <c r="BG145" s="172">
        <f>IF(N145="zákl. prenesená",J145,0)</f>
        <v>0</v>
      </c>
      <c r="BH145" s="172">
        <f>IF(N145="zníž. prenesená",J145,0)</f>
        <v>0</v>
      </c>
      <c r="BI145" s="172">
        <f>IF(N145="nulová",J145,0)</f>
        <v>0</v>
      </c>
      <c r="BJ145" s="14" t="s">
        <v>146</v>
      </c>
      <c r="BK145" s="172">
        <f>ROUND(I145*H145,2)</f>
        <v>0</v>
      </c>
      <c r="BL145" s="14" t="s">
        <v>145</v>
      </c>
      <c r="BM145" s="171" t="s">
        <v>212</v>
      </c>
    </row>
    <row r="146" spans="1:65" s="2" customFormat="1" ht="16.5" customHeight="1">
      <c r="A146" s="29"/>
      <c r="B146" s="158"/>
      <c r="C146" s="173" t="s">
        <v>213</v>
      </c>
      <c r="D146" s="173" t="s">
        <v>214</v>
      </c>
      <c r="E146" s="174" t="s">
        <v>215</v>
      </c>
      <c r="F146" s="175" t="s">
        <v>216</v>
      </c>
      <c r="G146" s="176" t="s">
        <v>169</v>
      </c>
      <c r="H146" s="177">
        <v>28.539000000000001</v>
      </c>
      <c r="I146" s="178"/>
      <c r="J146" s="179">
        <f>ROUND(I146*H146,2)</f>
        <v>0</v>
      </c>
      <c r="K146" s="180"/>
      <c r="L146" s="181"/>
      <c r="M146" s="182" t="s">
        <v>1</v>
      </c>
      <c r="N146" s="183" t="s">
        <v>39</v>
      </c>
      <c r="O146" s="55"/>
      <c r="P146" s="169">
        <f>O146*H146</f>
        <v>0</v>
      </c>
      <c r="Q146" s="169">
        <v>0.13</v>
      </c>
      <c r="R146" s="169">
        <f>Q146*H146</f>
        <v>3.7100700000000004</v>
      </c>
      <c r="S146" s="169">
        <v>0</v>
      </c>
      <c r="T146" s="170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1" t="s">
        <v>172</v>
      </c>
      <c r="AT146" s="171" t="s">
        <v>214</v>
      </c>
      <c r="AU146" s="171" t="s">
        <v>146</v>
      </c>
      <c r="AY146" s="14" t="s">
        <v>139</v>
      </c>
      <c r="BE146" s="172">
        <f>IF(N146="základná",J146,0)</f>
        <v>0</v>
      </c>
      <c r="BF146" s="172">
        <f>IF(N146="znížená",J146,0)</f>
        <v>0</v>
      </c>
      <c r="BG146" s="172">
        <f>IF(N146="zákl. prenesená",J146,0)</f>
        <v>0</v>
      </c>
      <c r="BH146" s="172">
        <f>IF(N146="zníž. prenesená",J146,0)</f>
        <v>0</v>
      </c>
      <c r="BI146" s="172">
        <f>IF(N146="nulová",J146,0)</f>
        <v>0</v>
      </c>
      <c r="BJ146" s="14" t="s">
        <v>146</v>
      </c>
      <c r="BK146" s="172">
        <f>ROUND(I146*H146,2)</f>
        <v>0</v>
      </c>
      <c r="BL146" s="14" t="s">
        <v>145</v>
      </c>
      <c r="BM146" s="171" t="s">
        <v>217</v>
      </c>
    </row>
    <row r="147" spans="1:65" s="2" customFormat="1" ht="16.5" customHeight="1">
      <c r="A147" s="29"/>
      <c r="B147" s="158"/>
      <c r="C147" s="159" t="s">
        <v>218</v>
      </c>
      <c r="D147" s="159" t="s">
        <v>141</v>
      </c>
      <c r="E147" s="160" t="s">
        <v>219</v>
      </c>
      <c r="F147" s="161" t="s">
        <v>220</v>
      </c>
      <c r="G147" s="162" t="s">
        <v>169</v>
      </c>
      <c r="H147" s="163">
        <v>27.18</v>
      </c>
      <c r="I147" s="164"/>
      <c r="J147" s="165">
        <f>ROUND(I147*H147,2)</f>
        <v>0</v>
      </c>
      <c r="K147" s="166"/>
      <c r="L147" s="30"/>
      <c r="M147" s="167" t="s">
        <v>1</v>
      </c>
      <c r="N147" s="168" t="s">
        <v>39</v>
      </c>
      <c r="O147" s="55"/>
      <c r="P147" s="169">
        <f>O147*H147</f>
        <v>0</v>
      </c>
      <c r="Q147" s="169">
        <v>1.0000000000000001E-5</v>
      </c>
      <c r="R147" s="169">
        <f>Q147*H147</f>
        <v>2.7179999999999999E-4</v>
      </c>
      <c r="S147" s="169">
        <v>0</v>
      </c>
      <c r="T147" s="170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1" t="s">
        <v>145</v>
      </c>
      <c r="AT147" s="171" t="s">
        <v>141</v>
      </c>
      <c r="AU147" s="171" t="s">
        <v>146</v>
      </c>
      <c r="AY147" s="14" t="s">
        <v>139</v>
      </c>
      <c r="BE147" s="172">
        <f>IF(N147="základná",J147,0)</f>
        <v>0</v>
      </c>
      <c r="BF147" s="172">
        <f>IF(N147="znížená",J147,0)</f>
        <v>0</v>
      </c>
      <c r="BG147" s="172">
        <f>IF(N147="zákl. prenesená",J147,0)</f>
        <v>0</v>
      </c>
      <c r="BH147" s="172">
        <f>IF(N147="zníž. prenesená",J147,0)</f>
        <v>0</v>
      </c>
      <c r="BI147" s="172">
        <f>IF(N147="nulová",J147,0)</f>
        <v>0</v>
      </c>
      <c r="BJ147" s="14" t="s">
        <v>146</v>
      </c>
      <c r="BK147" s="172">
        <f>ROUND(I147*H147,2)</f>
        <v>0</v>
      </c>
      <c r="BL147" s="14" t="s">
        <v>145</v>
      </c>
      <c r="BM147" s="171" t="s">
        <v>221</v>
      </c>
    </row>
    <row r="148" spans="1:65" s="12" customFormat="1" ht="22.9" customHeight="1">
      <c r="B148" s="145"/>
      <c r="D148" s="146" t="s">
        <v>72</v>
      </c>
      <c r="E148" s="156" t="s">
        <v>176</v>
      </c>
      <c r="F148" s="156" t="s">
        <v>222</v>
      </c>
      <c r="I148" s="148"/>
      <c r="J148" s="157">
        <f>BK148</f>
        <v>0</v>
      </c>
      <c r="L148" s="145"/>
      <c r="M148" s="150"/>
      <c r="N148" s="151"/>
      <c r="O148" s="151"/>
      <c r="P148" s="152">
        <f>SUM(P149:P155)</f>
        <v>0</v>
      </c>
      <c r="Q148" s="151"/>
      <c r="R148" s="152">
        <f>SUM(R149:R155)</f>
        <v>4.9756882499999993</v>
      </c>
      <c r="S148" s="151"/>
      <c r="T148" s="153">
        <f>SUM(T149:T155)</f>
        <v>0</v>
      </c>
      <c r="AR148" s="146" t="s">
        <v>81</v>
      </c>
      <c r="AT148" s="154" t="s">
        <v>72</v>
      </c>
      <c r="AU148" s="154" t="s">
        <v>81</v>
      </c>
      <c r="AY148" s="146" t="s">
        <v>139</v>
      </c>
      <c r="BK148" s="155">
        <f>SUM(BK149:BK155)</f>
        <v>0</v>
      </c>
    </row>
    <row r="149" spans="1:65" s="2" customFormat="1" ht="36" customHeight="1">
      <c r="A149" s="29"/>
      <c r="B149" s="158"/>
      <c r="C149" s="159" t="s">
        <v>7</v>
      </c>
      <c r="D149" s="159" t="s">
        <v>141</v>
      </c>
      <c r="E149" s="160" t="s">
        <v>223</v>
      </c>
      <c r="F149" s="161" t="s">
        <v>224</v>
      </c>
      <c r="G149" s="162" t="s">
        <v>225</v>
      </c>
      <c r="H149" s="163">
        <v>24.4</v>
      </c>
      <c r="I149" s="164"/>
      <c r="J149" s="165">
        <f t="shared" ref="J149:J155" si="20">ROUND(I149*H149,2)</f>
        <v>0</v>
      </c>
      <c r="K149" s="166"/>
      <c r="L149" s="30"/>
      <c r="M149" s="167" t="s">
        <v>1</v>
      </c>
      <c r="N149" s="168" t="s">
        <v>39</v>
      </c>
      <c r="O149" s="55"/>
      <c r="P149" s="169">
        <f t="shared" ref="P149:P155" si="21">O149*H149</f>
        <v>0</v>
      </c>
      <c r="Q149" s="169">
        <v>9.8530000000000006E-2</v>
      </c>
      <c r="R149" s="169">
        <f t="shared" ref="R149:R155" si="22">Q149*H149</f>
        <v>2.4041320000000002</v>
      </c>
      <c r="S149" s="169">
        <v>0</v>
      </c>
      <c r="T149" s="170">
        <f t="shared" ref="T149:T155" si="23"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1" t="s">
        <v>145</v>
      </c>
      <c r="AT149" s="171" t="s">
        <v>141</v>
      </c>
      <c r="AU149" s="171" t="s">
        <v>146</v>
      </c>
      <c r="AY149" s="14" t="s">
        <v>139</v>
      </c>
      <c r="BE149" s="172">
        <f t="shared" ref="BE149:BE155" si="24">IF(N149="základná",J149,0)</f>
        <v>0</v>
      </c>
      <c r="BF149" s="172">
        <f t="shared" ref="BF149:BF155" si="25">IF(N149="znížená",J149,0)</f>
        <v>0</v>
      </c>
      <c r="BG149" s="172">
        <f t="shared" ref="BG149:BG155" si="26">IF(N149="zákl. prenesená",J149,0)</f>
        <v>0</v>
      </c>
      <c r="BH149" s="172">
        <f t="shared" ref="BH149:BH155" si="27">IF(N149="zníž. prenesená",J149,0)</f>
        <v>0</v>
      </c>
      <c r="BI149" s="172">
        <f t="shared" ref="BI149:BI155" si="28">IF(N149="nulová",J149,0)</f>
        <v>0</v>
      </c>
      <c r="BJ149" s="14" t="s">
        <v>146</v>
      </c>
      <c r="BK149" s="172">
        <f t="shared" ref="BK149:BK155" si="29">ROUND(I149*H149,2)</f>
        <v>0</v>
      </c>
      <c r="BL149" s="14" t="s">
        <v>145</v>
      </c>
      <c r="BM149" s="171" t="s">
        <v>226</v>
      </c>
    </row>
    <row r="150" spans="1:65" s="2" customFormat="1" ht="16.5" customHeight="1">
      <c r="A150" s="29"/>
      <c r="B150" s="158"/>
      <c r="C150" s="173" t="s">
        <v>227</v>
      </c>
      <c r="D150" s="173" t="s">
        <v>214</v>
      </c>
      <c r="E150" s="174" t="s">
        <v>228</v>
      </c>
      <c r="F150" s="175" t="s">
        <v>229</v>
      </c>
      <c r="G150" s="176" t="s">
        <v>230</v>
      </c>
      <c r="H150" s="177">
        <v>25</v>
      </c>
      <c r="I150" s="178"/>
      <c r="J150" s="179">
        <f t="shared" si="20"/>
        <v>0</v>
      </c>
      <c r="K150" s="180"/>
      <c r="L150" s="181"/>
      <c r="M150" s="182" t="s">
        <v>1</v>
      </c>
      <c r="N150" s="183" t="s">
        <v>39</v>
      </c>
      <c r="O150" s="55"/>
      <c r="P150" s="169">
        <f t="shared" si="21"/>
        <v>0</v>
      </c>
      <c r="Q150" s="169">
        <v>2.3E-2</v>
      </c>
      <c r="R150" s="169">
        <f t="shared" si="22"/>
        <v>0.57499999999999996</v>
      </c>
      <c r="S150" s="169">
        <v>0</v>
      </c>
      <c r="T150" s="170">
        <f t="shared" si="2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1" t="s">
        <v>172</v>
      </c>
      <c r="AT150" s="171" t="s">
        <v>214</v>
      </c>
      <c r="AU150" s="171" t="s">
        <v>146</v>
      </c>
      <c r="AY150" s="14" t="s">
        <v>139</v>
      </c>
      <c r="BE150" s="172">
        <f t="shared" si="24"/>
        <v>0</v>
      </c>
      <c r="BF150" s="172">
        <f t="shared" si="25"/>
        <v>0</v>
      </c>
      <c r="BG150" s="172">
        <f t="shared" si="26"/>
        <v>0</v>
      </c>
      <c r="BH150" s="172">
        <f t="shared" si="27"/>
        <v>0</v>
      </c>
      <c r="BI150" s="172">
        <f t="shared" si="28"/>
        <v>0</v>
      </c>
      <c r="BJ150" s="14" t="s">
        <v>146</v>
      </c>
      <c r="BK150" s="172">
        <f t="shared" si="29"/>
        <v>0</v>
      </c>
      <c r="BL150" s="14" t="s">
        <v>145</v>
      </c>
      <c r="BM150" s="171" t="s">
        <v>231</v>
      </c>
    </row>
    <row r="151" spans="1:65" s="2" customFormat="1" ht="24" customHeight="1">
      <c r="A151" s="29"/>
      <c r="B151" s="158"/>
      <c r="C151" s="159" t="s">
        <v>232</v>
      </c>
      <c r="D151" s="159" t="s">
        <v>141</v>
      </c>
      <c r="E151" s="160" t="s">
        <v>233</v>
      </c>
      <c r="F151" s="161" t="s">
        <v>234</v>
      </c>
      <c r="G151" s="162" t="s">
        <v>144</v>
      </c>
      <c r="H151" s="163">
        <v>0.625</v>
      </c>
      <c r="I151" s="164"/>
      <c r="J151" s="165">
        <f t="shared" si="20"/>
        <v>0</v>
      </c>
      <c r="K151" s="166"/>
      <c r="L151" s="30"/>
      <c r="M151" s="167" t="s">
        <v>1</v>
      </c>
      <c r="N151" s="168" t="s">
        <v>39</v>
      </c>
      <c r="O151" s="55"/>
      <c r="P151" s="169">
        <f t="shared" si="21"/>
        <v>0</v>
      </c>
      <c r="Q151" s="169">
        <v>2.2151299999999998</v>
      </c>
      <c r="R151" s="169">
        <f t="shared" si="22"/>
        <v>1.3844562499999999</v>
      </c>
      <c r="S151" s="169">
        <v>0</v>
      </c>
      <c r="T151" s="170">
        <f t="shared" si="2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1" t="s">
        <v>145</v>
      </c>
      <c r="AT151" s="171" t="s">
        <v>141</v>
      </c>
      <c r="AU151" s="171" t="s">
        <v>146</v>
      </c>
      <c r="AY151" s="14" t="s">
        <v>139</v>
      </c>
      <c r="BE151" s="172">
        <f t="shared" si="24"/>
        <v>0</v>
      </c>
      <c r="BF151" s="172">
        <f t="shared" si="25"/>
        <v>0</v>
      </c>
      <c r="BG151" s="172">
        <f t="shared" si="26"/>
        <v>0</v>
      </c>
      <c r="BH151" s="172">
        <f t="shared" si="27"/>
        <v>0</v>
      </c>
      <c r="BI151" s="172">
        <f t="shared" si="28"/>
        <v>0</v>
      </c>
      <c r="BJ151" s="14" t="s">
        <v>146</v>
      </c>
      <c r="BK151" s="172">
        <f t="shared" si="29"/>
        <v>0</v>
      </c>
      <c r="BL151" s="14" t="s">
        <v>145</v>
      </c>
      <c r="BM151" s="171" t="s">
        <v>235</v>
      </c>
    </row>
    <row r="152" spans="1:65" s="2" customFormat="1" ht="24" customHeight="1">
      <c r="A152" s="29"/>
      <c r="B152" s="158"/>
      <c r="C152" s="159" t="s">
        <v>236</v>
      </c>
      <c r="D152" s="159" t="s">
        <v>141</v>
      </c>
      <c r="E152" s="160" t="s">
        <v>237</v>
      </c>
      <c r="F152" s="161" t="s">
        <v>238</v>
      </c>
      <c r="G152" s="162" t="s">
        <v>230</v>
      </c>
      <c r="H152" s="163">
        <v>11</v>
      </c>
      <c r="I152" s="164"/>
      <c r="J152" s="165">
        <f t="shared" si="20"/>
        <v>0</v>
      </c>
      <c r="K152" s="166"/>
      <c r="L152" s="30"/>
      <c r="M152" s="167" t="s">
        <v>1</v>
      </c>
      <c r="N152" s="168" t="s">
        <v>39</v>
      </c>
      <c r="O152" s="55"/>
      <c r="P152" s="169">
        <f t="shared" si="21"/>
        <v>0</v>
      </c>
      <c r="Q152" s="169">
        <v>6.7000000000000002E-4</v>
      </c>
      <c r="R152" s="169">
        <f t="shared" si="22"/>
        <v>7.3699999999999998E-3</v>
      </c>
      <c r="S152" s="169">
        <v>0</v>
      </c>
      <c r="T152" s="170">
        <f t="shared" si="2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1" t="s">
        <v>145</v>
      </c>
      <c r="AT152" s="171" t="s">
        <v>141</v>
      </c>
      <c r="AU152" s="171" t="s">
        <v>146</v>
      </c>
      <c r="AY152" s="14" t="s">
        <v>139</v>
      </c>
      <c r="BE152" s="172">
        <f t="shared" si="24"/>
        <v>0</v>
      </c>
      <c r="BF152" s="172">
        <f t="shared" si="25"/>
        <v>0</v>
      </c>
      <c r="BG152" s="172">
        <f t="shared" si="26"/>
        <v>0</v>
      </c>
      <c r="BH152" s="172">
        <f t="shared" si="27"/>
        <v>0</v>
      </c>
      <c r="BI152" s="172">
        <f t="shared" si="28"/>
        <v>0</v>
      </c>
      <c r="BJ152" s="14" t="s">
        <v>146</v>
      </c>
      <c r="BK152" s="172">
        <f t="shared" si="29"/>
        <v>0</v>
      </c>
      <c r="BL152" s="14" t="s">
        <v>145</v>
      </c>
      <c r="BM152" s="171" t="s">
        <v>239</v>
      </c>
    </row>
    <row r="153" spans="1:65" s="2" customFormat="1" ht="24" customHeight="1">
      <c r="A153" s="29"/>
      <c r="B153" s="158"/>
      <c r="C153" s="173" t="s">
        <v>240</v>
      </c>
      <c r="D153" s="173" t="s">
        <v>214</v>
      </c>
      <c r="E153" s="174" t="s">
        <v>241</v>
      </c>
      <c r="F153" s="175" t="s">
        <v>242</v>
      </c>
      <c r="G153" s="176" t="s">
        <v>230</v>
      </c>
      <c r="H153" s="177">
        <v>11</v>
      </c>
      <c r="I153" s="178"/>
      <c r="J153" s="179">
        <f t="shared" si="20"/>
        <v>0</v>
      </c>
      <c r="K153" s="180"/>
      <c r="L153" s="181"/>
      <c r="M153" s="182" t="s">
        <v>1</v>
      </c>
      <c r="N153" s="183" t="s">
        <v>39</v>
      </c>
      <c r="O153" s="55"/>
      <c r="P153" s="169">
        <f t="shared" si="21"/>
        <v>0</v>
      </c>
      <c r="Q153" s="169">
        <v>1.4E-2</v>
      </c>
      <c r="R153" s="169">
        <f t="shared" si="22"/>
        <v>0.154</v>
      </c>
      <c r="S153" s="169">
        <v>0</v>
      </c>
      <c r="T153" s="170">
        <f t="shared" si="2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1" t="s">
        <v>172</v>
      </c>
      <c r="AT153" s="171" t="s">
        <v>214</v>
      </c>
      <c r="AU153" s="171" t="s">
        <v>146</v>
      </c>
      <c r="AY153" s="14" t="s">
        <v>139</v>
      </c>
      <c r="BE153" s="172">
        <f t="shared" si="24"/>
        <v>0</v>
      </c>
      <c r="BF153" s="172">
        <f t="shared" si="25"/>
        <v>0</v>
      </c>
      <c r="BG153" s="172">
        <f t="shared" si="26"/>
        <v>0</v>
      </c>
      <c r="BH153" s="172">
        <f t="shared" si="27"/>
        <v>0</v>
      </c>
      <c r="BI153" s="172">
        <f t="shared" si="28"/>
        <v>0</v>
      </c>
      <c r="BJ153" s="14" t="s">
        <v>146</v>
      </c>
      <c r="BK153" s="172">
        <f t="shared" si="29"/>
        <v>0</v>
      </c>
      <c r="BL153" s="14" t="s">
        <v>145</v>
      </c>
      <c r="BM153" s="171" t="s">
        <v>243</v>
      </c>
    </row>
    <row r="154" spans="1:65" s="2" customFormat="1" ht="24" customHeight="1">
      <c r="A154" s="29"/>
      <c r="B154" s="158"/>
      <c r="C154" s="159" t="s">
        <v>244</v>
      </c>
      <c r="D154" s="159" t="s">
        <v>141</v>
      </c>
      <c r="E154" s="160" t="s">
        <v>245</v>
      </c>
      <c r="F154" s="161" t="s">
        <v>246</v>
      </c>
      <c r="G154" s="162" t="s">
        <v>230</v>
      </c>
      <c r="H154" s="163">
        <v>1</v>
      </c>
      <c r="I154" s="164"/>
      <c r="J154" s="165">
        <f t="shared" si="20"/>
        <v>0</v>
      </c>
      <c r="K154" s="166"/>
      <c r="L154" s="30"/>
      <c r="M154" s="167" t="s">
        <v>1</v>
      </c>
      <c r="N154" s="168" t="s">
        <v>39</v>
      </c>
      <c r="O154" s="55"/>
      <c r="P154" s="169">
        <f t="shared" si="21"/>
        <v>0</v>
      </c>
      <c r="Q154" s="169">
        <v>2.5729999999999999E-2</v>
      </c>
      <c r="R154" s="169">
        <f t="shared" si="22"/>
        <v>2.5729999999999999E-2</v>
      </c>
      <c r="S154" s="169">
        <v>0</v>
      </c>
      <c r="T154" s="170">
        <f t="shared" si="2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1" t="s">
        <v>145</v>
      </c>
      <c r="AT154" s="171" t="s">
        <v>141</v>
      </c>
      <c r="AU154" s="171" t="s">
        <v>146</v>
      </c>
      <c r="AY154" s="14" t="s">
        <v>139</v>
      </c>
      <c r="BE154" s="172">
        <f t="shared" si="24"/>
        <v>0</v>
      </c>
      <c r="BF154" s="172">
        <f t="shared" si="25"/>
        <v>0</v>
      </c>
      <c r="BG154" s="172">
        <f t="shared" si="26"/>
        <v>0</v>
      </c>
      <c r="BH154" s="172">
        <f t="shared" si="27"/>
        <v>0</v>
      </c>
      <c r="BI154" s="172">
        <f t="shared" si="28"/>
        <v>0</v>
      </c>
      <c r="BJ154" s="14" t="s">
        <v>146</v>
      </c>
      <c r="BK154" s="172">
        <f t="shared" si="29"/>
        <v>0</v>
      </c>
      <c r="BL154" s="14" t="s">
        <v>145</v>
      </c>
      <c r="BM154" s="171" t="s">
        <v>247</v>
      </c>
    </row>
    <row r="155" spans="1:65" s="2" customFormat="1" ht="36" customHeight="1">
      <c r="A155" s="29"/>
      <c r="B155" s="158"/>
      <c r="C155" s="173" t="s">
        <v>248</v>
      </c>
      <c r="D155" s="173" t="s">
        <v>214</v>
      </c>
      <c r="E155" s="174" t="s">
        <v>249</v>
      </c>
      <c r="F155" s="175" t="s">
        <v>250</v>
      </c>
      <c r="G155" s="176" t="s">
        <v>230</v>
      </c>
      <c r="H155" s="177">
        <v>1</v>
      </c>
      <c r="I155" s="178"/>
      <c r="J155" s="179">
        <f t="shared" si="20"/>
        <v>0</v>
      </c>
      <c r="K155" s="180"/>
      <c r="L155" s="181"/>
      <c r="M155" s="182" t="s">
        <v>1</v>
      </c>
      <c r="N155" s="183" t="s">
        <v>39</v>
      </c>
      <c r="O155" s="55"/>
      <c r="P155" s="169">
        <f t="shared" si="21"/>
        <v>0</v>
      </c>
      <c r="Q155" s="169">
        <v>0.42499999999999999</v>
      </c>
      <c r="R155" s="169">
        <f t="shared" si="22"/>
        <v>0.42499999999999999</v>
      </c>
      <c r="S155" s="169">
        <v>0</v>
      </c>
      <c r="T155" s="170">
        <f t="shared" si="2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1" t="s">
        <v>172</v>
      </c>
      <c r="AT155" s="171" t="s">
        <v>214</v>
      </c>
      <c r="AU155" s="171" t="s">
        <v>146</v>
      </c>
      <c r="AY155" s="14" t="s">
        <v>139</v>
      </c>
      <c r="BE155" s="172">
        <f t="shared" si="24"/>
        <v>0</v>
      </c>
      <c r="BF155" s="172">
        <f t="shared" si="25"/>
        <v>0</v>
      </c>
      <c r="BG155" s="172">
        <f t="shared" si="26"/>
        <v>0</v>
      </c>
      <c r="BH155" s="172">
        <f t="shared" si="27"/>
        <v>0</v>
      </c>
      <c r="BI155" s="172">
        <f t="shared" si="28"/>
        <v>0</v>
      </c>
      <c r="BJ155" s="14" t="s">
        <v>146</v>
      </c>
      <c r="BK155" s="172">
        <f t="shared" si="29"/>
        <v>0</v>
      </c>
      <c r="BL155" s="14" t="s">
        <v>145</v>
      </c>
      <c r="BM155" s="171" t="s">
        <v>251</v>
      </c>
    </row>
    <row r="156" spans="1:65" s="12" customFormat="1" ht="22.9" customHeight="1">
      <c r="B156" s="145"/>
      <c r="D156" s="146" t="s">
        <v>72</v>
      </c>
      <c r="E156" s="156" t="s">
        <v>252</v>
      </c>
      <c r="F156" s="156" t="s">
        <v>253</v>
      </c>
      <c r="I156" s="148"/>
      <c r="J156" s="157">
        <f>BK156</f>
        <v>0</v>
      </c>
      <c r="L156" s="145"/>
      <c r="M156" s="150"/>
      <c r="N156" s="151"/>
      <c r="O156" s="151"/>
      <c r="P156" s="152">
        <f>P157</f>
        <v>0</v>
      </c>
      <c r="Q156" s="151"/>
      <c r="R156" s="152">
        <f>R157</f>
        <v>0</v>
      </c>
      <c r="S156" s="151"/>
      <c r="T156" s="153">
        <f>T157</f>
        <v>0</v>
      </c>
      <c r="AR156" s="146" t="s">
        <v>81</v>
      </c>
      <c r="AT156" s="154" t="s">
        <v>72</v>
      </c>
      <c r="AU156" s="154" t="s">
        <v>81</v>
      </c>
      <c r="AY156" s="146" t="s">
        <v>139</v>
      </c>
      <c r="BK156" s="155">
        <f>BK157</f>
        <v>0</v>
      </c>
    </row>
    <row r="157" spans="1:65" s="2" customFormat="1" ht="24" customHeight="1">
      <c r="A157" s="29"/>
      <c r="B157" s="158"/>
      <c r="C157" s="159" t="s">
        <v>254</v>
      </c>
      <c r="D157" s="159" t="s">
        <v>141</v>
      </c>
      <c r="E157" s="160" t="s">
        <v>255</v>
      </c>
      <c r="F157" s="161" t="s">
        <v>256</v>
      </c>
      <c r="G157" s="162" t="s">
        <v>257</v>
      </c>
      <c r="H157" s="163">
        <v>38.563000000000002</v>
      </c>
      <c r="I157" s="164"/>
      <c r="J157" s="165">
        <f>ROUND(I157*H157,2)</f>
        <v>0</v>
      </c>
      <c r="K157" s="166"/>
      <c r="L157" s="30"/>
      <c r="M157" s="184" t="s">
        <v>1</v>
      </c>
      <c r="N157" s="185" t="s">
        <v>39</v>
      </c>
      <c r="O157" s="186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1" t="s">
        <v>145</v>
      </c>
      <c r="AT157" s="171" t="s">
        <v>141</v>
      </c>
      <c r="AU157" s="171" t="s">
        <v>146</v>
      </c>
      <c r="AY157" s="14" t="s">
        <v>139</v>
      </c>
      <c r="BE157" s="172">
        <f>IF(N157="základná",J157,0)</f>
        <v>0</v>
      </c>
      <c r="BF157" s="172">
        <f>IF(N157="znížená",J157,0)</f>
        <v>0</v>
      </c>
      <c r="BG157" s="172">
        <f>IF(N157="zákl. prenesená",J157,0)</f>
        <v>0</v>
      </c>
      <c r="BH157" s="172">
        <f>IF(N157="zníž. prenesená",J157,0)</f>
        <v>0</v>
      </c>
      <c r="BI157" s="172">
        <f>IF(N157="nulová",J157,0)</f>
        <v>0</v>
      </c>
      <c r="BJ157" s="14" t="s">
        <v>146</v>
      </c>
      <c r="BK157" s="172">
        <f>ROUND(I157*H157,2)</f>
        <v>0</v>
      </c>
      <c r="BL157" s="14" t="s">
        <v>145</v>
      </c>
      <c r="BM157" s="171" t="s">
        <v>258</v>
      </c>
    </row>
    <row r="158" spans="1:65" s="2" customFormat="1" ht="7" customHeight="1">
      <c r="A158" s="29"/>
      <c r="B158" s="44"/>
      <c r="C158" s="45"/>
      <c r="D158" s="45"/>
      <c r="E158" s="45"/>
      <c r="F158" s="45"/>
      <c r="G158" s="45"/>
      <c r="H158" s="45"/>
      <c r="I158" s="117"/>
      <c r="J158" s="45"/>
      <c r="K158" s="45"/>
      <c r="L158" s="30"/>
      <c r="M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</row>
  </sheetData>
  <autoFilter ref="C122:K157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8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0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0"/>
      <c r="L2" s="205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85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110</v>
      </c>
      <c r="I4" s="90"/>
      <c r="L4" s="17"/>
      <c r="M4" s="92" t="s">
        <v>8</v>
      </c>
      <c r="AT4" s="14" t="s">
        <v>3</v>
      </c>
    </row>
    <row r="5" spans="1:46" s="1" customFormat="1" ht="7" customHeight="1">
      <c r="B5" s="17"/>
      <c r="I5" s="90"/>
      <c r="L5" s="17"/>
    </row>
    <row r="6" spans="1:46" s="1" customFormat="1" ht="12" customHeight="1">
      <c r="B6" s="17"/>
      <c r="D6" s="24" t="s">
        <v>14</v>
      </c>
      <c r="I6" s="90"/>
      <c r="L6" s="17"/>
    </row>
    <row r="7" spans="1:46" s="1" customFormat="1" ht="16.5" customHeight="1">
      <c r="B7" s="17"/>
      <c r="E7" s="229" t="str">
        <f>'Rekapitulácia stavby'!K6</f>
        <v>Doplnková infraštruktúra v meste Stará Ľubovňa</v>
      </c>
      <c r="F7" s="230"/>
      <c r="G7" s="230"/>
      <c r="H7" s="230"/>
      <c r="I7" s="90"/>
      <c r="L7" s="17"/>
    </row>
    <row r="8" spans="1:46" s="2" customFormat="1" ht="12" customHeight="1">
      <c r="A8" s="29"/>
      <c r="B8" s="30"/>
      <c r="C8" s="29"/>
      <c r="D8" s="24" t="s">
        <v>111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3" t="s">
        <v>259</v>
      </c>
      <c r="F9" s="228"/>
      <c r="G9" s="228"/>
      <c r="H9" s="228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9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94" t="s">
        <v>20</v>
      </c>
      <c r="J12" s="52">
        <f>'Rekapitulácia stavby'!AN8</f>
        <v>43908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94" t="s">
        <v>24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1" t="str">
        <f>'Rekapitulácia stavby'!E14</f>
        <v>Vyplň údaj</v>
      </c>
      <c r="F18" s="216"/>
      <c r="G18" s="216"/>
      <c r="H18" s="216"/>
      <c r="I18" s="94" t="s">
        <v>24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94" t="s">
        <v>22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94" t="s">
        <v>24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24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20" t="s">
        <v>1</v>
      </c>
      <c r="F27" s="220"/>
      <c r="G27" s="220"/>
      <c r="H27" s="220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4" customHeight="1">
      <c r="A30" s="29"/>
      <c r="B30" s="30"/>
      <c r="C30" s="29"/>
      <c r="D30" s="100" t="s">
        <v>33</v>
      </c>
      <c r="E30" s="29"/>
      <c r="F30" s="29"/>
      <c r="G30" s="29"/>
      <c r="H30" s="29"/>
      <c r="I30" s="93"/>
      <c r="J30" s="68">
        <f>ROUND(J123,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101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102" t="s">
        <v>37</v>
      </c>
      <c r="E33" s="24" t="s">
        <v>38</v>
      </c>
      <c r="F33" s="103">
        <f>ROUND((SUM(BE123:BE147)),  2)</f>
        <v>0</v>
      </c>
      <c r="G33" s="29"/>
      <c r="H33" s="29"/>
      <c r="I33" s="104">
        <v>0.2</v>
      </c>
      <c r="J33" s="103">
        <f>ROUND(((SUM(BE123:BE147))*I33),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24" t="s">
        <v>39</v>
      </c>
      <c r="F34" s="103">
        <f>ROUND((SUM(BF123:BF147)),  2)</f>
        <v>0</v>
      </c>
      <c r="G34" s="29"/>
      <c r="H34" s="29"/>
      <c r="I34" s="104">
        <v>0.2</v>
      </c>
      <c r="J34" s="103">
        <f>ROUND(((SUM(BF123:BF147))*I34),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4" t="s">
        <v>40</v>
      </c>
      <c r="F35" s="103">
        <f>ROUND((SUM(BG123:BG147)),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4" t="s">
        <v>41</v>
      </c>
      <c r="F36" s="103">
        <f>ROUND((SUM(BH123:BH147)),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24" t="s">
        <v>42</v>
      </c>
      <c r="F37" s="103">
        <f>ROUND((SUM(BI123:BI147)),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4" customHeight="1">
      <c r="A39" s="29"/>
      <c r="B39" s="30"/>
      <c r="C39" s="105"/>
      <c r="D39" s="106" t="s">
        <v>43</v>
      </c>
      <c r="E39" s="57"/>
      <c r="F39" s="57"/>
      <c r="G39" s="107" t="s">
        <v>44</v>
      </c>
      <c r="H39" s="108" t="s">
        <v>45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17"/>
      <c r="I41" s="90"/>
      <c r="L41" s="17"/>
    </row>
    <row r="42" spans="1:31" s="1" customFormat="1" ht="14.5" customHeight="1">
      <c r="B42" s="17"/>
      <c r="I42" s="90"/>
      <c r="L42" s="17"/>
    </row>
    <row r="43" spans="1:31" s="1" customFormat="1" ht="14.5" customHeight="1">
      <c r="B43" s="17"/>
      <c r="I43" s="90"/>
      <c r="L43" s="17"/>
    </row>
    <row r="44" spans="1:31" s="1" customFormat="1" ht="14.5" customHeight="1">
      <c r="B44" s="17"/>
      <c r="I44" s="90"/>
      <c r="L44" s="17"/>
    </row>
    <row r="45" spans="1:31" s="1" customFormat="1" ht="14.5" customHeight="1">
      <c r="B45" s="17"/>
      <c r="I45" s="90"/>
      <c r="L45" s="17"/>
    </row>
    <row r="46" spans="1:31" s="1" customFormat="1" ht="14.5" customHeight="1">
      <c r="B46" s="17"/>
      <c r="I46" s="90"/>
      <c r="L46" s="17"/>
    </row>
    <row r="47" spans="1:31" s="1" customFormat="1" ht="14.5" customHeight="1">
      <c r="B47" s="17"/>
      <c r="I47" s="90"/>
      <c r="L47" s="17"/>
    </row>
    <row r="48" spans="1:31" s="1" customFormat="1" ht="14.5" customHeight="1">
      <c r="B48" s="17"/>
      <c r="I48" s="90"/>
      <c r="L48" s="17"/>
    </row>
    <row r="49" spans="1:31" s="1" customFormat="1" ht="14.5" customHeight="1">
      <c r="B49" s="17"/>
      <c r="I49" s="90"/>
      <c r="L49" s="17"/>
    </row>
    <row r="50" spans="1:31" s="2" customFormat="1" ht="14.5" customHeight="1">
      <c r="B50" s="39"/>
      <c r="D50" s="40" t="s">
        <v>46</v>
      </c>
      <c r="E50" s="41"/>
      <c r="F50" s="41"/>
      <c r="G50" s="40" t="s">
        <v>47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5">
      <c r="A61" s="29"/>
      <c r="B61" s="30"/>
      <c r="C61" s="29"/>
      <c r="D61" s="42" t="s">
        <v>48</v>
      </c>
      <c r="E61" s="32"/>
      <c r="F61" s="113" t="s">
        <v>49</v>
      </c>
      <c r="G61" s="42" t="s">
        <v>48</v>
      </c>
      <c r="H61" s="32"/>
      <c r="I61" s="114"/>
      <c r="J61" s="11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5">
      <c r="A76" s="29"/>
      <c r="B76" s="30"/>
      <c r="C76" s="29"/>
      <c r="D76" s="42" t="s">
        <v>48</v>
      </c>
      <c r="E76" s="32"/>
      <c r="F76" s="113" t="s">
        <v>49</v>
      </c>
      <c r="G76" s="42" t="s">
        <v>48</v>
      </c>
      <c r="H76" s="32"/>
      <c r="I76" s="114"/>
      <c r="J76" s="11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hidden="1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hidden="1" customHeight="1">
      <c r="A82" s="29"/>
      <c r="B82" s="30"/>
      <c r="C82" s="18" t="s">
        <v>113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hidden="1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9" t="str">
        <f>E7</f>
        <v>Doplnková infraštruktúra v meste Stará Ľubovňa</v>
      </c>
      <c r="F85" s="230"/>
      <c r="G85" s="230"/>
      <c r="H85" s="230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111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3" t="str">
        <f>E9</f>
        <v>02 - SO 03 Stojan na bicykle 1,0x0,65m (MsÚ)</v>
      </c>
      <c r="F87" s="228"/>
      <c r="G87" s="228"/>
      <c r="H87" s="228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hidden="1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>Stará Ľubovňa</v>
      </c>
      <c r="G89" s="29"/>
      <c r="H89" s="29"/>
      <c r="I89" s="94" t="s">
        <v>20</v>
      </c>
      <c r="J89" s="52">
        <f>IF(J12="","",J12)</f>
        <v>43908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hidden="1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8" hidden="1" customHeight="1">
      <c r="A91" s="29"/>
      <c r="B91" s="30"/>
      <c r="C91" s="24" t="s">
        <v>21</v>
      </c>
      <c r="D91" s="29"/>
      <c r="E91" s="29"/>
      <c r="F91" s="22" t="str">
        <f>E15</f>
        <v>Mesto Stará Ľubovňa</v>
      </c>
      <c r="G91" s="29"/>
      <c r="H91" s="29"/>
      <c r="I91" s="94" t="s">
        <v>27</v>
      </c>
      <c r="J91" s="27" t="str">
        <f>E21</f>
        <v>Ing. arch. Patrik Kasperkevič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94" t="s">
        <v>30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4" hidden="1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9" t="s">
        <v>114</v>
      </c>
      <c r="D94" s="105"/>
      <c r="E94" s="105"/>
      <c r="F94" s="105"/>
      <c r="G94" s="105"/>
      <c r="H94" s="105"/>
      <c r="I94" s="120"/>
      <c r="J94" s="121" t="s">
        <v>115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4" hidden="1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22" t="s">
        <v>116</v>
      </c>
      <c r="D96" s="29"/>
      <c r="E96" s="29"/>
      <c r="F96" s="29"/>
      <c r="G96" s="29"/>
      <c r="H96" s="29"/>
      <c r="I96" s="93"/>
      <c r="J96" s="68">
        <f>J123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117</v>
      </c>
    </row>
    <row r="97" spans="1:31" s="9" customFormat="1" ht="25" hidden="1" customHeight="1">
      <c r="B97" s="123"/>
      <c r="D97" s="124" t="s">
        <v>118</v>
      </c>
      <c r="E97" s="125"/>
      <c r="F97" s="125"/>
      <c r="G97" s="125"/>
      <c r="H97" s="125"/>
      <c r="I97" s="126"/>
      <c r="J97" s="127">
        <f>J124</f>
        <v>0</v>
      </c>
      <c r="L97" s="123"/>
    </row>
    <row r="98" spans="1:31" s="10" customFormat="1" ht="19.899999999999999" hidden="1" customHeight="1">
      <c r="B98" s="128"/>
      <c r="D98" s="129" t="s">
        <v>119</v>
      </c>
      <c r="E98" s="130"/>
      <c r="F98" s="130"/>
      <c r="G98" s="130"/>
      <c r="H98" s="130"/>
      <c r="I98" s="131"/>
      <c r="J98" s="132">
        <f>J125</f>
        <v>0</v>
      </c>
      <c r="L98" s="128"/>
    </row>
    <row r="99" spans="1:31" s="10" customFormat="1" ht="19.899999999999999" hidden="1" customHeight="1">
      <c r="B99" s="128"/>
      <c r="D99" s="129" t="s">
        <v>120</v>
      </c>
      <c r="E99" s="130"/>
      <c r="F99" s="130"/>
      <c r="G99" s="130"/>
      <c r="H99" s="130"/>
      <c r="I99" s="131"/>
      <c r="J99" s="132">
        <f>J133</f>
        <v>0</v>
      </c>
      <c r="L99" s="128"/>
    </row>
    <row r="100" spans="1:31" s="10" customFormat="1" ht="19.899999999999999" hidden="1" customHeight="1">
      <c r="B100" s="128"/>
      <c r="D100" s="129" t="s">
        <v>121</v>
      </c>
      <c r="E100" s="130"/>
      <c r="F100" s="130"/>
      <c r="G100" s="130"/>
      <c r="H100" s="130"/>
      <c r="I100" s="131"/>
      <c r="J100" s="132">
        <f>J138</f>
        <v>0</v>
      </c>
      <c r="L100" s="128"/>
    </row>
    <row r="101" spans="1:31" s="10" customFormat="1" ht="19.899999999999999" hidden="1" customHeight="1">
      <c r="B101" s="128"/>
      <c r="D101" s="129" t="s">
        <v>122</v>
      </c>
      <c r="E101" s="130"/>
      <c r="F101" s="130"/>
      <c r="G101" s="130"/>
      <c r="H101" s="130"/>
      <c r="I101" s="131"/>
      <c r="J101" s="132">
        <f>J140</f>
        <v>0</v>
      </c>
      <c r="L101" s="128"/>
    </row>
    <row r="102" spans="1:31" s="10" customFormat="1" ht="19.899999999999999" hidden="1" customHeight="1">
      <c r="B102" s="128"/>
      <c r="D102" s="129" t="s">
        <v>123</v>
      </c>
      <c r="E102" s="130"/>
      <c r="F102" s="130"/>
      <c r="G102" s="130"/>
      <c r="H102" s="130"/>
      <c r="I102" s="131"/>
      <c r="J102" s="132">
        <f>J143</f>
        <v>0</v>
      </c>
      <c r="L102" s="128"/>
    </row>
    <row r="103" spans="1:31" s="10" customFormat="1" ht="19.899999999999999" hidden="1" customHeight="1">
      <c r="B103" s="128"/>
      <c r="D103" s="129" t="s">
        <v>124</v>
      </c>
      <c r="E103" s="130"/>
      <c r="F103" s="130"/>
      <c r="G103" s="130"/>
      <c r="H103" s="130"/>
      <c r="I103" s="131"/>
      <c r="J103" s="132">
        <f>J146</f>
        <v>0</v>
      </c>
      <c r="L103" s="128"/>
    </row>
    <row r="104" spans="1:31" s="2" customFormat="1" ht="21.75" hidden="1" customHeight="1">
      <c r="A104" s="29"/>
      <c r="B104" s="30"/>
      <c r="C104" s="29"/>
      <c r="D104" s="29"/>
      <c r="E104" s="29"/>
      <c r="F104" s="29"/>
      <c r="G104" s="29"/>
      <c r="H104" s="29"/>
      <c r="I104" s="93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7" hidden="1" customHeight="1">
      <c r="A105" s="29"/>
      <c r="B105" s="44"/>
      <c r="C105" s="45"/>
      <c r="D105" s="45"/>
      <c r="E105" s="45"/>
      <c r="F105" s="45"/>
      <c r="G105" s="45"/>
      <c r="H105" s="45"/>
      <c r="I105" s="117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hidden="1"/>
    <row r="107" spans="1:31" hidden="1"/>
    <row r="108" spans="1:31" hidden="1"/>
    <row r="109" spans="1:31" s="2" customFormat="1" ht="7" customHeight="1">
      <c r="A109" s="29"/>
      <c r="B109" s="46"/>
      <c r="C109" s="47"/>
      <c r="D109" s="47"/>
      <c r="E109" s="47"/>
      <c r="F109" s="47"/>
      <c r="G109" s="47"/>
      <c r="H109" s="47"/>
      <c r="I109" s="118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5" customHeight="1">
      <c r="A110" s="29"/>
      <c r="B110" s="30"/>
      <c r="C110" s="18" t="s">
        <v>125</v>
      </c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7" customHeight="1">
      <c r="A111" s="29"/>
      <c r="B111" s="30"/>
      <c r="C111" s="29"/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14</v>
      </c>
      <c r="D112" s="29"/>
      <c r="E112" s="29"/>
      <c r="F112" s="29"/>
      <c r="G112" s="29"/>
      <c r="H112" s="29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29" t="str">
        <f>E7</f>
        <v>Doplnková infraštruktúra v meste Stará Ľubovňa</v>
      </c>
      <c r="F113" s="230"/>
      <c r="G113" s="230"/>
      <c r="H113" s="230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111</v>
      </c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213" t="str">
        <f>E9</f>
        <v>02 - SO 03 Stojan na bicykle 1,0x0,65m (MsÚ)</v>
      </c>
      <c r="F115" s="228"/>
      <c r="G115" s="228"/>
      <c r="H115" s="228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7" customHeight="1">
      <c r="A116" s="29"/>
      <c r="B116" s="30"/>
      <c r="C116" s="29"/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18</v>
      </c>
      <c r="D117" s="29"/>
      <c r="E117" s="29"/>
      <c r="F117" s="22" t="str">
        <f>F12</f>
        <v>Stará Ľubovňa</v>
      </c>
      <c r="G117" s="29"/>
      <c r="H117" s="29"/>
      <c r="I117" s="94" t="s">
        <v>20</v>
      </c>
      <c r="J117" s="52">
        <f>IF(J12="","",J12)</f>
        <v>43908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7" customHeight="1">
      <c r="A118" s="29"/>
      <c r="B118" s="30"/>
      <c r="C118" s="29"/>
      <c r="D118" s="29"/>
      <c r="E118" s="29"/>
      <c r="F118" s="29"/>
      <c r="G118" s="29"/>
      <c r="H118" s="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8" customHeight="1">
      <c r="A119" s="29"/>
      <c r="B119" s="30"/>
      <c r="C119" s="24" t="s">
        <v>21</v>
      </c>
      <c r="D119" s="29"/>
      <c r="E119" s="29"/>
      <c r="F119" s="22" t="str">
        <f>E15</f>
        <v>Mesto Stará Ľubovňa</v>
      </c>
      <c r="G119" s="29"/>
      <c r="H119" s="29"/>
      <c r="I119" s="94" t="s">
        <v>27</v>
      </c>
      <c r="J119" s="27" t="str">
        <f>E21</f>
        <v>Ing. arch. Patrik Kasperkevič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5" customHeight="1">
      <c r="A120" s="29"/>
      <c r="B120" s="30"/>
      <c r="C120" s="24" t="s">
        <v>25</v>
      </c>
      <c r="D120" s="29"/>
      <c r="E120" s="29"/>
      <c r="F120" s="22" t="str">
        <f>IF(E18="","",E18)</f>
        <v>Vyplň údaj</v>
      </c>
      <c r="G120" s="29"/>
      <c r="H120" s="29"/>
      <c r="I120" s="94" t="s">
        <v>30</v>
      </c>
      <c r="J120" s="27" t="str">
        <f>E24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4" customHeight="1">
      <c r="A121" s="29"/>
      <c r="B121" s="30"/>
      <c r="C121" s="29"/>
      <c r="D121" s="29"/>
      <c r="E121" s="29"/>
      <c r="F121" s="29"/>
      <c r="G121" s="29"/>
      <c r="H121" s="29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33"/>
      <c r="B122" s="134"/>
      <c r="C122" s="135" t="s">
        <v>126</v>
      </c>
      <c r="D122" s="136" t="s">
        <v>58</v>
      </c>
      <c r="E122" s="136" t="s">
        <v>54</v>
      </c>
      <c r="F122" s="136" t="s">
        <v>55</v>
      </c>
      <c r="G122" s="136" t="s">
        <v>127</v>
      </c>
      <c r="H122" s="136" t="s">
        <v>128</v>
      </c>
      <c r="I122" s="137" t="s">
        <v>129</v>
      </c>
      <c r="J122" s="138" t="s">
        <v>115</v>
      </c>
      <c r="K122" s="139" t="s">
        <v>130</v>
      </c>
      <c r="L122" s="140"/>
      <c r="M122" s="59" t="s">
        <v>1</v>
      </c>
      <c r="N122" s="60" t="s">
        <v>37</v>
      </c>
      <c r="O122" s="60" t="s">
        <v>131</v>
      </c>
      <c r="P122" s="60" t="s">
        <v>132</v>
      </c>
      <c r="Q122" s="60" t="s">
        <v>133</v>
      </c>
      <c r="R122" s="60" t="s">
        <v>134</v>
      </c>
      <c r="S122" s="60" t="s">
        <v>135</v>
      </c>
      <c r="T122" s="61" t="s">
        <v>136</v>
      </c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</row>
    <row r="123" spans="1:65" s="2" customFormat="1" ht="22.9" customHeight="1">
      <c r="A123" s="29"/>
      <c r="B123" s="30"/>
      <c r="C123" s="66" t="s">
        <v>116</v>
      </c>
      <c r="D123" s="29"/>
      <c r="E123" s="29"/>
      <c r="F123" s="29"/>
      <c r="G123" s="29"/>
      <c r="H123" s="29"/>
      <c r="I123" s="93"/>
      <c r="J123" s="141">
        <f>BK123</f>
        <v>0</v>
      </c>
      <c r="K123" s="29"/>
      <c r="L123" s="30"/>
      <c r="M123" s="62"/>
      <c r="N123" s="53"/>
      <c r="O123" s="63"/>
      <c r="P123" s="142">
        <f>P124</f>
        <v>0</v>
      </c>
      <c r="Q123" s="63"/>
      <c r="R123" s="142">
        <f>R124</f>
        <v>2.7875078500000003</v>
      </c>
      <c r="S123" s="63"/>
      <c r="T123" s="143">
        <f>T124</f>
        <v>3.4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72</v>
      </c>
      <c r="AU123" s="14" t="s">
        <v>117</v>
      </c>
      <c r="BK123" s="144">
        <f>BK124</f>
        <v>0</v>
      </c>
    </row>
    <row r="124" spans="1:65" s="12" customFormat="1" ht="25.9" customHeight="1">
      <c r="B124" s="145"/>
      <c r="D124" s="146" t="s">
        <v>72</v>
      </c>
      <c r="E124" s="147" t="s">
        <v>137</v>
      </c>
      <c r="F124" s="147" t="s">
        <v>138</v>
      </c>
      <c r="I124" s="148"/>
      <c r="J124" s="149">
        <f>BK124</f>
        <v>0</v>
      </c>
      <c r="L124" s="145"/>
      <c r="M124" s="150"/>
      <c r="N124" s="151"/>
      <c r="O124" s="151"/>
      <c r="P124" s="152">
        <f>P125+P133+P138+P140+P143+P146</f>
        <v>0</v>
      </c>
      <c r="Q124" s="151"/>
      <c r="R124" s="152">
        <f>R125+R133+R138+R140+R143+R146</f>
        <v>2.7875078500000003</v>
      </c>
      <c r="S124" s="151"/>
      <c r="T124" s="153">
        <f>T125+T133+T138+T140+T143+T146</f>
        <v>3.4</v>
      </c>
      <c r="AR124" s="146" t="s">
        <v>81</v>
      </c>
      <c r="AT124" s="154" t="s">
        <v>72</v>
      </c>
      <c r="AU124" s="154" t="s">
        <v>73</v>
      </c>
      <c r="AY124" s="146" t="s">
        <v>139</v>
      </c>
      <c r="BK124" s="155">
        <f>BK125+BK133+BK138+BK140+BK143+BK146</f>
        <v>0</v>
      </c>
    </row>
    <row r="125" spans="1:65" s="12" customFormat="1" ht="22.9" customHeight="1">
      <c r="B125" s="145"/>
      <c r="D125" s="146" t="s">
        <v>72</v>
      </c>
      <c r="E125" s="156" t="s">
        <v>81</v>
      </c>
      <c r="F125" s="156" t="s">
        <v>140</v>
      </c>
      <c r="I125" s="148"/>
      <c r="J125" s="157">
        <f>BK125</f>
        <v>0</v>
      </c>
      <c r="L125" s="145"/>
      <c r="M125" s="150"/>
      <c r="N125" s="151"/>
      <c r="O125" s="151"/>
      <c r="P125" s="152">
        <f>SUM(P126:P132)</f>
        <v>0</v>
      </c>
      <c r="Q125" s="151"/>
      <c r="R125" s="152">
        <f>SUM(R126:R132)</f>
        <v>0</v>
      </c>
      <c r="S125" s="151"/>
      <c r="T125" s="153">
        <f>SUM(T126:T132)</f>
        <v>3.4</v>
      </c>
      <c r="AR125" s="146" t="s">
        <v>81</v>
      </c>
      <c r="AT125" s="154" t="s">
        <v>72</v>
      </c>
      <c r="AU125" s="154" t="s">
        <v>81</v>
      </c>
      <c r="AY125" s="146" t="s">
        <v>139</v>
      </c>
      <c r="BK125" s="155">
        <f>SUM(BK126:BK132)</f>
        <v>0</v>
      </c>
    </row>
    <row r="126" spans="1:65" s="2" customFormat="1" ht="24" customHeight="1">
      <c r="A126" s="29"/>
      <c r="B126" s="158"/>
      <c r="C126" s="159" t="s">
        <v>81</v>
      </c>
      <c r="D126" s="159" t="s">
        <v>141</v>
      </c>
      <c r="E126" s="160" t="s">
        <v>260</v>
      </c>
      <c r="F126" s="161" t="s">
        <v>261</v>
      </c>
      <c r="G126" s="162" t="s">
        <v>169</v>
      </c>
      <c r="H126" s="163">
        <v>6.8</v>
      </c>
      <c r="I126" s="164"/>
      <c r="J126" s="165">
        <f t="shared" ref="J126:J132" si="0">ROUND(I126*H126,2)</f>
        <v>0</v>
      </c>
      <c r="K126" s="166"/>
      <c r="L126" s="30"/>
      <c r="M126" s="167" t="s">
        <v>1</v>
      </c>
      <c r="N126" s="168" t="s">
        <v>39</v>
      </c>
      <c r="O126" s="55"/>
      <c r="P126" s="169">
        <f t="shared" ref="P126:P132" si="1">O126*H126</f>
        <v>0</v>
      </c>
      <c r="Q126" s="169">
        <v>0</v>
      </c>
      <c r="R126" s="169">
        <f t="shared" ref="R126:R132" si="2">Q126*H126</f>
        <v>0</v>
      </c>
      <c r="S126" s="169">
        <v>0.26</v>
      </c>
      <c r="T126" s="170">
        <f t="shared" ref="T126:T132" si="3">S126*H126</f>
        <v>1.768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145</v>
      </c>
      <c r="AT126" s="171" t="s">
        <v>141</v>
      </c>
      <c r="AU126" s="171" t="s">
        <v>146</v>
      </c>
      <c r="AY126" s="14" t="s">
        <v>139</v>
      </c>
      <c r="BE126" s="172">
        <f t="shared" ref="BE126:BE132" si="4">IF(N126="základná",J126,0)</f>
        <v>0</v>
      </c>
      <c r="BF126" s="172">
        <f t="shared" ref="BF126:BF132" si="5">IF(N126="znížená",J126,0)</f>
        <v>0</v>
      </c>
      <c r="BG126" s="172">
        <f t="shared" ref="BG126:BG132" si="6">IF(N126="zákl. prenesená",J126,0)</f>
        <v>0</v>
      </c>
      <c r="BH126" s="172">
        <f t="shared" ref="BH126:BH132" si="7">IF(N126="zníž. prenesená",J126,0)</f>
        <v>0</v>
      </c>
      <c r="BI126" s="172">
        <f t="shared" ref="BI126:BI132" si="8">IF(N126="nulová",J126,0)</f>
        <v>0</v>
      </c>
      <c r="BJ126" s="14" t="s">
        <v>146</v>
      </c>
      <c r="BK126" s="172">
        <f t="shared" ref="BK126:BK132" si="9">ROUND(I126*H126,2)</f>
        <v>0</v>
      </c>
      <c r="BL126" s="14" t="s">
        <v>145</v>
      </c>
      <c r="BM126" s="171" t="s">
        <v>262</v>
      </c>
    </row>
    <row r="127" spans="1:65" s="2" customFormat="1" ht="24" customHeight="1">
      <c r="A127" s="29"/>
      <c r="B127" s="158"/>
      <c r="C127" s="159" t="s">
        <v>146</v>
      </c>
      <c r="D127" s="159" t="s">
        <v>141</v>
      </c>
      <c r="E127" s="160" t="s">
        <v>263</v>
      </c>
      <c r="F127" s="161" t="s">
        <v>264</v>
      </c>
      <c r="G127" s="162" t="s">
        <v>169</v>
      </c>
      <c r="H127" s="163">
        <v>6.8</v>
      </c>
      <c r="I127" s="164"/>
      <c r="J127" s="165">
        <f t="shared" si="0"/>
        <v>0</v>
      </c>
      <c r="K127" s="166"/>
      <c r="L127" s="30"/>
      <c r="M127" s="167" t="s">
        <v>1</v>
      </c>
      <c r="N127" s="168" t="s">
        <v>39</v>
      </c>
      <c r="O127" s="55"/>
      <c r="P127" s="169">
        <f t="shared" si="1"/>
        <v>0</v>
      </c>
      <c r="Q127" s="169">
        <v>0</v>
      </c>
      <c r="R127" s="169">
        <f t="shared" si="2"/>
        <v>0</v>
      </c>
      <c r="S127" s="169">
        <v>0.24</v>
      </c>
      <c r="T127" s="170">
        <f t="shared" si="3"/>
        <v>1.6319999999999999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145</v>
      </c>
      <c r="AT127" s="171" t="s">
        <v>141</v>
      </c>
      <c r="AU127" s="171" t="s">
        <v>146</v>
      </c>
      <c r="AY127" s="14" t="s">
        <v>139</v>
      </c>
      <c r="BE127" s="172">
        <f t="shared" si="4"/>
        <v>0</v>
      </c>
      <c r="BF127" s="172">
        <f t="shared" si="5"/>
        <v>0</v>
      </c>
      <c r="BG127" s="172">
        <f t="shared" si="6"/>
        <v>0</v>
      </c>
      <c r="BH127" s="172">
        <f t="shared" si="7"/>
        <v>0</v>
      </c>
      <c r="BI127" s="172">
        <f t="shared" si="8"/>
        <v>0</v>
      </c>
      <c r="BJ127" s="14" t="s">
        <v>146</v>
      </c>
      <c r="BK127" s="172">
        <f t="shared" si="9"/>
        <v>0</v>
      </c>
      <c r="BL127" s="14" t="s">
        <v>145</v>
      </c>
      <c r="BM127" s="171" t="s">
        <v>265</v>
      </c>
    </row>
    <row r="128" spans="1:65" s="2" customFormat="1" ht="24" customHeight="1">
      <c r="A128" s="29"/>
      <c r="B128" s="158"/>
      <c r="C128" s="159" t="s">
        <v>151</v>
      </c>
      <c r="D128" s="159" t="s">
        <v>141</v>
      </c>
      <c r="E128" s="160" t="s">
        <v>266</v>
      </c>
      <c r="F128" s="161" t="s">
        <v>267</v>
      </c>
      <c r="G128" s="162" t="s">
        <v>144</v>
      </c>
      <c r="H128" s="163">
        <v>0.6</v>
      </c>
      <c r="I128" s="164"/>
      <c r="J128" s="165">
        <f t="shared" si="0"/>
        <v>0</v>
      </c>
      <c r="K128" s="166"/>
      <c r="L128" s="30"/>
      <c r="M128" s="167" t="s">
        <v>1</v>
      </c>
      <c r="N128" s="168" t="s">
        <v>39</v>
      </c>
      <c r="O128" s="55"/>
      <c r="P128" s="169">
        <f t="shared" si="1"/>
        <v>0</v>
      </c>
      <c r="Q128" s="169">
        <v>0</v>
      </c>
      <c r="R128" s="169">
        <f t="shared" si="2"/>
        <v>0</v>
      </c>
      <c r="S128" s="169">
        <v>0</v>
      </c>
      <c r="T128" s="170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145</v>
      </c>
      <c r="AT128" s="171" t="s">
        <v>141</v>
      </c>
      <c r="AU128" s="171" t="s">
        <v>146</v>
      </c>
      <c r="AY128" s="14" t="s">
        <v>139</v>
      </c>
      <c r="BE128" s="172">
        <f t="shared" si="4"/>
        <v>0</v>
      </c>
      <c r="BF128" s="172">
        <f t="shared" si="5"/>
        <v>0</v>
      </c>
      <c r="BG128" s="172">
        <f t="shared" si="6"/>
        <v>0</v>
      </c>
      <c r="BH128" s="172">
        <f t="shared" si="7"/>
        <v>0</v>
      </c>
      <c r="BI128" s="172">
        <f t="shared" si="8"/>
        <v>0</v>
      </c>
      <c r="BJ128" s="14" t="s">
        <v>146</v>
      </c>
      <c r="BK128" s="172">
        <f t="shared" si="9"/>
        <v>0</v>
      </c>
      <c r="BL128" s="14" t="s">
        <v>145</v>
      </c>
      <c r="BM128" s="171" t="s">
        <v>268</v>
      </c>
    </row>
    <row r="129" spans="1:65" s="2" customFormat="1" ht="36" customHeight="1">
      <c r="A129" s="29"/>
      <c r="B129" s="158"/>
      <c r="C129" s="159" t="s">
        <v>145</v>
      </c>
      <c r="D129" s="159" t="s">
        <v>141</v>
      </c>
      <c r="E129" s="160" t="s">
        <v>152</v>
      </c>
      <c r="F129" s="161" t="s">
        <v>153</v>
      </c>
      <c r="G129" s="162" t="s">
        <v>144</v>
      </c>
      <c r="H129" s="163">
        <v>0.6</v>
      </c>
      <c r="I129" s="164"/>
      <c r="J129" s="165">
        <f t="shared" si="0"/>
        <v>0</v>
      </c>
      <c r="K129" s="166"/>
      <c r="L129" s="30"/>
      <c r="M129" s="167" t="s">
        <v>1</v>
      </c>
      <c r="N129" s="168" t="s">
        <v>39</v>
      </c>
      <c r="O129" s="55"/>
      <c r="P129" s="169">
        <f t="shared" si="1"/>
        <v>0</v>
      </c>
      <c r="Q129" s="169">
        <v>0</v>
      </c>
      <c r="R129" s="169">
        <f t="shared" si="2"/>
        <v>0</v>
      </c>
      <c r="S129" s="169">
        <v>0</v>
      </c>
      <c r="T129" s="170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145</v>
      </c>
      <c r="AT129" s="171" t="s">
        <v>141</v>
      </c>
      <c r="AU129" s="171" t="s">
        <v>146</v>
      </c>
      <c r="AY129" s="14" t="s">
        <v>139</v>
      </c>
      <c r="BE129" s="172">
        <f t="shared" si="4"/>
        <v>0</v>
      </c>
      <c r="BF129" s="172">
        <f t="shared" si="5"/>
        <v>0</v>
      </c>
      <c r="BG129" s="172">
        <f t="shared" si="6"/>
        <v>0</v>
      </c>
      <c r="BH129" s="172">
        <f t="shared" si="7"/>
        <v>0</v>
      </c>
      <c r="BI129" s="172">
        <f t="shared" si="8"/>
        <v>0</v>
      </c>
      <c r="BJ129" s="14" t="s">
        <v>146</v>
      </c>
      <c r="BK129" s="172">
        <f t="shared" si="9"/>
        <v>0</v>
      </c>
      <c r="BL129" s="14" t="s">
        <v>145</v>
      </c>
      <c r="BM129" s="171" t="s">
        <v>154</v>
      </c>
    </row>
    <row r="130" spans="1:65" s="2" customFormat="1" ht="24" customHeight="1">
      <c r="A130" s="29"/>
      <c r="B130" s="158"/>
      <c r="C130" s="159" t="s">
        <v>158</v>
      </c>
      <c r="D130" s="159" t="s">
        <v>141</v>
      </c>
      <c r="E130" s="160" t="s">
        <v>155</v>
      </c>
      <c r="F130" s="161" t="s">
        <v>156</v>
      </c>
      <c r="G130" s="162" t="s">
        <v>144</v>
      </c>
      <c r="H130" s="163">
        <v>0.6</v>
      </c>
      <c r="I130" s="164"/>
      <c r="J130" s="165">
        <f t="shared" si="0"/>
        <v>0</v>
      </c>
      <c r="K130" s="166"/>
      <c r="L130" s="30"/>
      <c r="M130" s="167" t="s">
        <v>1</v>
      </c>
      <c r="N130" s="168" t="s">
        <v>39</v>
      </c>
      <c r="O130" s="55"/>
      <c r="P130" s="169">
        <f t="shared" si="1"/>
        <v>0</v>
      </c>
      <c r="Q130" s="169">
        <v>0</v>
      </c>
      <c r="R130" s="169">
        <f t="shared" si="2"/>
        <v>0</v>
      </c>
      <c r="S130" s="169">
        <v>0</v>
      </c>
      <c r="T130" s="170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145</v>
      </c>
      <c r="AT130" s="171" t="s">
        <v>141</v>
      </c>
      <c r="AU130" s="171" t="s">
        <v>146</v>
      </c>
      <c r="AY130" s="14" t="s">
        <v>139</v>
      </c>
      <c r="BE130" s="172">
        <f t="shared" si="4"/>
        <v>0</v>
      </c>
      <c r="BF130" s="172">
        <f t="shared" si="5"/>
        <v>0</v>
      </c>
      <c r="BG130" s="172">
        <f t="shared" si="6"/>
        <v>0</v>
      </c>
      <c r="BH130" s="172">
        <f t="shared" si="7"/>
        <v>0</v>
      </c>
      <c r="BI130" s="172">
        <f t="shared" si="8"/>
        <v>0</v>
      </c>
      <c r="BJ130" s="14" t="s">
        <v>146</v>
      </c>
      <c r="BK130" s="172">
        <f t="shared" si="9"/>
        <v>0</v>
      </c>
      <c r="BL130" s="14" t="s">
        <v>145</v>
      </c>
      <c r="BM130" s="171" t="s">
        <v>157</v>
      </c>
    </row>
    <row r="131" spans="1:65" s="2" customFormat="1" ht="16.5" customHeight="1">
      <c r="A131" s="29"/>
      <c r="B131" s="158"/>
      <c r="C131" s="159" t="s">
        <v>162</v>
      </c>
      <c r="D131" s="159" t="s">
        <v>141</v>
      </c>
      <c r="E131" s="160" t="s">
        <v>159</v>
      </c>
      <c r="F131" s="161" t="s">
        <v>160</v>
      </c>
      <c r="G131" s="162" t="s">
        <v>144</v>
      </c>
      <c r="H131" s="163">
        <v>0.6</v>
      </c>
      <c r="I131" s="164"/>
      <c r="J131" s="165">
        <f t="shared" si="0"/>
        <v>0</v>
      </c>
      <c r="K131" s="166"/>
      <c r="L131" s="30"/>
      <c r="M131" s="167" t="s">
        <v>1</v>
      </c>
      <c r="N131" s="168" t="s">
        <v>39</v>
      </c>
      <c r="O131" s="55"/>
      <c r="P131" s="169">
        <f t="shared" si="1"/>
        <v>0</v>
      </c>
      <c r="Q131" s="169">
        <v>0</v>
      </c>
      <c r="R131" s="169">
        <f t="shared" si="2"/>
        <v>0</v>
      </c>
      <c r="S131" s="169">
        <v>0</v>
      </c>
      <c r="T131" s="170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145</v>
      </c>
      <c r="AT131" s="171" t="s">
        <v>141</v>
      </c>
      <c r="AU131" s="171" t="s">
        <v>146</v>
      </c>
      <c r="AY131" s="14" t="s">
        <v>139</v>
      </c>
      <c r="BE131" s="172">
        <f t="shared" si="4"/>
        <v>0</v>
      </c>
      <c r="BF131" s="172">
        <f t="shared" si="5"/>
        <v>0</v>
      </c>
      <c r="BG131" s="172">
        <f t="shared" si="6"/>
        <v>0</v>
      </c>
      <c r="BH131" s="172">
        <f t="shared" si="7"/>
        <v>0</v>
      </c>
      <c r="BI131" s="172">
        <f t="shared" si="8"/>
        <v>0</v>
      </c>
      <c r="BJ131" s="14" t="s">
        <v>146</v>
      </c>
      <c r="BK131" s="172">
        <f t="shared" si="9"/>
        <v>0</v>
      </c>
      <c r="BL131" s="14" t="s">
        <v>145</v>
      </c>
      <c r="BM131" s="171" t="s">
        <v>161</v>
      </c>
    </row>
    <row r="132" spans="1:65" s="2" customFormat="1" ht="24" customHeight="1">
      <c r="A132" s="29"/>
      <c r="B132" s="158"/>
      <c r="C132" s="159" t="s">
        <v>166</v>
      </c>
      <c r="D132" s="159" t="s">
        <v>141</v>
      </c>
      <c r="E132" s="160" t="s">
        <v>167</v>
      </c>
      <c r="F132" s="161" t="s">
        <v>168</v>
      </c>
      <c r="G132" s="162" t="s">
        <v>169</v>
      </c>
      <c r="H132" s="163">
        <v>6.8</v>
      </c>
      <c r="I132" s="164"/>
      <c r="J132" s="165">
        <f t="shared" si="0"/>
        <v>0</v>
      </c>
      <c r="K132" s="166"/>
      <c r="L132" s="30"/>
      <c r="M132" s="167" t="s">
        <v>1</v>
      </c>
      <c r="N132" s="168" t="s">
        <v>39</v>
      </c>
      <c r="O132" s="55"/>
      <c r="P132" s="169">
        <f t="shared" si="1"/>
        <v>0</v>
      </c>
      <c r="Q132" s="169">
        <v>0</v>
      </c>
      <c r="R132" s="169">
        <f t="shared" si="2"/>
        <v>0</v>
      </c>
      <c r="S132" s="169">
        <v>0</v>
      </c>
      <c r="T132" s="170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145</v>
      </c>
      <c r="AT132" s="171" t="s">
        <v>141</v>
      </c>
      <c r="AU132" s="171" t="s">
        <v>146</v>
      </c>
      <c r="AY132" s="14" t="s">
        <v>139</v>
      </c>
      <c r="BE132" s="172">
        <f t="shared" si="4"/>
        <v>0</v>
      </c>
      <c r="BF132" s="172">
        <f t="shared" si="5"/>
        <v>0</v>
      </c>
      <c r="BG132" s="172">
        <f t="shared" si="6"/>
        <v>0</v>
      </c>
      <c r="BH132" s="172">
        <f t="shared" si="7"/>
        <v>0</v>
      </c>
      <c r="BI132" s="172">
        <f t="shared" si="8"/>
        <v>0</v>
      </c>
      <c r="BJ132" s="14" t="s">
        <v>146</v>
      </c>
      <c r="BK132" s="172">
        <f t="shared" si="9"/>
        <v>0</v>
      </c>
      <c r="BL132" s="14" t="s">
        <v>145</v>
      </c>
      <c r="BM132" s="171" t="s">
        <v>170</v>
      </c>
    </row>
    <row r="133" spans="1:65" s="12" customFormat="1" ht="22.9" customHeight="1">
      <c r="B133" s="145"/>
      <c r="D133" s="146" t="s">
        <v>72</v>
      </c>
      <c r="E133" s="156" t="s">
        <v>146</v>
      </c>
      <c r="F133" s="156" t="s">
        <v>171</v>
      </c>
      <c r="I133" s="148"/>
      <c r="J133" s="157">
        <f>BK133</f>
        <v>0</v>
      </c>
      <c r="L133" s="145"/>
      <c r="M133" s="150"/>
      <c r="N133" s="151"/>
      <c r="O133" s="151"/>
      <c r="P133" s="152">
        <f>SUM(P134:P137)</f>
        <v>0</v>
      </c>
      <c r="Q133" s="151"/>
      <c r="R133" s="152">
        <f>SUM(R134:R137)</f>
        <v>0.98403384999999988</v>
      </c>
      <c r="S133" s="151"/>
      <c r="T133" s="153">
        <f>SUM(T134:T137)</f>
        <v>0</v>
      </c>
      <c r="AR133" s="146" t="s">
        <v>81</v>
      </c>
      <c r="AT133" s="154" t="s">
        <v>72</v>
      </c>
      <c r="AU133" s="154" t="s">
        <v>81</v>
      </c>
      <c r="AY133" s="146" t="s">
        <v>139</v>
      </c>
      <c r="BK133" s="155">
        <f>SUM(BK134:BK137)</f>
        <v>0</v>
      </c>
    </row>
    <row r="134" spans="1:65" s="2" customFormat="1" ht="24" customHeight="1">
      <c r="A134" s="29"/>
      <c r="B134" s="158"/>
      <c r="C134" s="159" t="s">
        <v>172</v>
      </c>
      <c r="D134" s="159" t="s">
        <v>141</v>
      </c>
      <c r="E134" s="160" t="s">
        <v>173</v>
      </c>
      <c r="F134" s="161" t="s">
        <v>174</v>
      </c>
      <c r="G134" s="162" t="s">
        <v>169</v>
      </c>
      <c r="H134" s="163">
        <v>6.8</v>
      </c>
      <c r="I134" s="164"/>
      <c r="J134" s="165">
        <f>ROUND(I134*H134,2)</f>
        <v>0</v>
      </c>
      <c r="K134" s="166"/>
      <c r="L134" s="30"/>
      <c r="M134" s="167" t="s">
        <v>1</v>
      </c>
      <c r="N134" s="168" t="s">
        <v>39</v>
      </c>
      <c r="O134" s="55"/>
      <c r="P134" s="169">
        <f>O134*H134</f>
        <v>0</v>
      </c>
      <c r="Q134" s="169">
        <v>0</v>
      </c>
      <c r="R134" s="169">
        <f>Q134*H134</f>
        <v>0</v>
      </c>
      <c r="S134" s="169">
        <v>0</v>
      </c>
      <c r="T134" s="170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145</v>
      </c>
      <c r="AT134" s="171" t="s">
        <v>141</v>
      </c>
      <c r="AU134" s="171" t="s">
        <v>146</v>
      </c>
      <c r="AY134" s="14" t="s">
        <v>139</v>
      </c>
      <c r="BE134" s="172">
        <f>IF(N134="základná",J134,0)</f>
        <v>0</v>
      </c>
      <c r="BF134" s="172">
        <f>IF(N134="znížená",J134,0)</f>
        <v>0</v>
      </c>
      <c r="BG134" s="172">
        <f>IF(N134="zákl. prenesená",J134,0)</f>
        <v>0</v>
      </c>
      <c r="BH134" s="172">
        <f>IF(N134="zníž. prenesená",J134,0)</f>
        <v>0</v>
      </c>
      <c r="BI134" s="172">
        <f>IF(N134="nulová",J134,0)</f>
        <v>0</v>
      </c>
      <c r="BJ134" s="14" t="s">
        <v>146</v>
      </c>
      <c r="BK134" s="172">
        <f>ROUND(I134*H134,2)</f>
        <v>0</v>
      </c>
      <c r="BL134" s="14" t="s">
        <v>145</v>
      </c>
      <c r="BM134" s="171" t="s">
        <v>175</v>
      </c>
    </row>
    <row r="135" spans="1:65" s="2" customFormat="1" ht="16.5" customHeight="1">
      <c r="A135" s="29"/>
      <c r="B135" s="158"/>
      <c r="C135" s="159" t="s">
        <v>176</v>
      </c>
      <c r="D135" s="159" t="s">
        <v>141</v>
      </c>
      <c r="E135" s="160" t="s">
        <v>269</v>
      </c>
      <c r="F135" s="161" t="s">
        <v>270</v>
      </c>
      <c r="G135" s="162" t="s">
        <v>144</v>
      </c>
      <c r="H135" s="163">
        <v>0.44</v>
      </c>
      <c r="I135" s="164"/>
      <c r="J135" s="165">
        <f>ROUND(I135*H135,2)</f>
        <v>0</v>
      </c>
      <c r="K135" s="166"/>
      <c r="L135" s="30"/>
      <c r="M135" s="167" t="s">
        <v>1</v>
      </c>
      <c r="N135" s="168" t="s">
        <v>39</v>
      </c>
      <c r="O135" s="55"/>
      <c r="P135" s="169">
        <f>O135*H135</f>
        <v>0</v>
      </c>
      <c r="Q135" s="169">
        <v>2.2151299999999998</v>
      </c>
      <c r="R135" s="169">
        <f>Q135*H135</f>
        <v>0.97465719999999989</v>
      </c>
      <c r="S135" s="169">
        <v>0</v>
      </c>
      <c r="T135" s="170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145</v>
      </c>
      <c r="AT135" s="171" t="s">
        <v>141</v>
      </c>
      <c r="AU135" s="171" t="s">
        <v>146</v>
      </c>
      <c r="AY135" s="14" t="s">
        <v>139</v>
      </c>
      <c r="BE135" s="172">
        <f>IF(N135="základná",J135,0)</f>
        <v>0</v>
      </c>
      <c r="BF135" s="172">
        <f>IF(N135="znížená",J135,0)</f>
        <v>0</v>
      </c>
      <c r="BG135" s="172">
        <f>IF(N135="zákl. prenesená",J135,0)</f>
        <v>0</v>
      </c>
      <c r="BH135" s="172">
        <f>IF(N135="zníž. prenesená",J135,0)</f>
        <v>0</v>
      </c>
      <c r="BI135" s="172">
        <f>IF(N135="nulová",J135,0)</f>
        <v>0</v>
      </c>
      <c r="BJ135" s="14" t="s">
        <v>146</v>
      </c>
      <c r="BK135" s="172">
        <f>ROUND(I135*H135,2)</f>
        <v>0</v>
      </c>
      <c r="BL135" s="14" t="s">
        <v>145</v>
      </c>
      <c r="BM135" s="171" t="s">
        <v>271</v>
      </c>
    </row>
    <row r="136" spans="1:65" s="2" customFormat="1" ht="16.5" customHeight="1">
      <c r="A136" s="29"/>
      <c r="B136" s="158"/>
      <c r="C136" s="159" t="s">
        <v>107</v>
      </c>
      <c r="D136" s="159" t="s">
        <v>141</v>
      </c>
      <c r="E136" s="160" t="s">
        <v>272</v>
      </c>
      <c r="F136" s="161" t="s">
        <v>273</v>
      </c>
      <c r="G136" s="162" t="s">
        <v>169</v>
      </c>
      <c r="H136" s="163">
        <v>13.994999999999999</v>
      </c>
      <c r="I136" s="164"/>
      <c r="J136" s="165">
        <f>ROUND(I136*H136,2)</f>
        <v>0</v>
      </c>
      <c r="K136" s="166"/>
      <c r="L136" s="30"/>
      <c r="M136" s="167" t="s">
        <v>1</v>
      </c>
      <c r="N136" s="168" t="s">
        <v>39</v>
      </c>
      <c r="O136" s="55"/>
      <c r="P136" s="169">
        <f>O136*H136</f>
        <v>0</v>
      </c>
      <c r="Q136" s="169">
        <v>6.7000000000000002E-4</v>
      </c>
      <c r="R136" s="169">
        <f>Q136*H136</f>
        <v>9.3766500000000003E-3</v>
      </c>
      <c r="S136" s="169">
        <v>0</v>
      </c>
      <c r="T136" s="170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145</v>
      </c>
      <c r="AT136" s="171" t="s">
        <v>141</v>
      </c>
      <c r="AU136" s="171" t="s">
        <v>146</v>
      </c>
      <c r="AY136" s="14" t="s">
        <v>139</v>
      </c>
      <c r="BE136" s="172">
        <f>IF(N136="základná",J136,0)</f>
        <v>0</v>
      </c>
      <c r="BF136" s="172">
        <f>IF(N136="znížená",J136,0)</f>
        <v>0</v>
      </c>
      <c r="BG136" s="172">
        <f>IF(N136="zákl. prenesená",J136,0)</f>
        <v>0</v>
      </c>
      <c r="BH136" s="172">
        <f>IF(N136="zníž. prenesená",J136,0)</f>
        <v>0</v>
      </c>
      <c r="BI136" s="172">
        <f>IF(N136="nulová",J136,0)</f>
        <v>0</v>
      </c>
      <c r="BJ136" s="14" t="s">
        <v>146</v>
      </c>
      <c r="BK136" s="172">
        <f>ROUND(I136*H136,2)</f>
        <v>0</v>
      </c>
      <c r="BL136" s="14" t="s">
        <v>145</v>
      </c>
      <c r="BM136" s="171" t="s">
        <v>274</v>
      </c>
    </row>
    <row r="137" spans="1:65" s="2" customFormat="1" ht="16.5" customHeight="1">
      <c r="A137" s="29"/>
      <c r="B137" s="158"/>
      <c r="C137" s="159" t="s">
        <v>183</v>
      </c>
      <c r="D137" s="159" t="s">
        <v>141</v>
      </c>
      <c r="E137" s="160" t="s">
        <v>275</v>
      </c>
      <c r="F137" s="161" t="s">
        <v>276</v>
      </c>
      <c r="G137" s="162" t="s">
        <v>169</v>
      </c>
      <c r="H137" s="163">
        <v>13.994999999999999</v>
      </c>
      <c r="I137" s="164"/>
      <c r="J137" s="165">
        <f>ROUND(I137*H137,2)</f>
        <v>0</v>
      </c>
      <c r="K137" s="166"/>
      <c r="L137" s="30"/>
      <c r="M137" s="167" t="s">
        <v>1</v>
      </c>
      <c r="N137" s="168" t="s">
        <v>39</v>
      </c>
      <c r="O137" s="55"/>
      <c r="P137" s="169">
        <f>O137*H137</f>
        <v>0</v>
      </c>
      <c r="Q137" s="169">
        <v>0</v>
      </c>
      <c r="R137" s="169">
        <f>Q137*H137</f>
        <v>0</v>
      </c>
      <c r="S137" s="169">
        <v>0</v>
      </c>
      <c r="T137" s="170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145</v>
      </c>
      <c r="AT137" s="171" t="s">
        <v>141</v>
      </c>
      <c r="AU137" s="171" t="s">
        <v>146</v>
      </c>
      <c r="AY137" s="14" t="s">
        <v>139</v>
      </c>
      <c r="BE137" s="172">
        <f>IF(N137="základná",J137,0)</f>
        <v>0</v>
      </c>
      <c r="BF137" s="172">
        <f>IF(N137="znížená",J137,0)</f>
        <v>0</v>
      </c>
      <c r="BG137" s="172">
        <f>IF(N137="zákl. prenesená",J137,0)</f>
        <v>0</v>
      </c>
      <c r="BH137" s="172">
        <f>IF(N137="zníž. prenesená",J137,0)</f>
        <v>0</v>
      </c>
      <c r="BI137" s="172">
        <f>IF(N137="nulová",J137,0)</f>
        <v>0</v>
      </c>
      <c r="BJ137" s="14" t="s">
        <v>146</v>
      </c>
      <c r="BK137" s="172">
        <f>ROUND(I137*H137,2)</f>
        <v>0</v>
      </c>
      <c r="BL137" s="14" t="s">
        <v>145</v>
      </c>
      <c r="BM137" s="171" t="s">
        <v>277</v>
      </c>
    </row>
    <row r="138" spans="1:65" s="12" customFormat="1" ht="22.9" customHeight="1">
      <c r="B138" s="145"/>
      <c r="D138" s="146" t="s">
        <v>72</v>
      </c>
      <c r="E138" s="156" t="s">
        <v>145</v>
      </c>
      <c r="F138" s="156" t="s">
        <v>195</v>
      </c>
      <c r="I138" s="148"/>
      <c r="J138" s="157">
        <f>BK138</f>
        <v>0</v>
      </c>
      <c r="L138" s="145"/>
      <c r="M138" s="150"/>
      <c r="N138" s="151"/>
      <c r="O138" s="151"/>
      <c r="P138" s="152">
        <f>P139</f>
        <v>0</v>
      </c>
      <c r="Q138" s="151"/>
      <c r="R138" s="152">
        <f>R139</f>
        <v>1.101056</v>
      </c>
      <c r="S138" s="151"/>
      <c r="T138" s="153">
        <f>T139</f>
        <v>0</v>
      </c>
      <c r="AR138" s="146" t="s">
        <v>81</v>
      </c>
      <c r="AT138" s="154" t="s">
        <v>72</v>
      </c>
      <c r="AU138" s="154" t="s">
        <v>81</v>
      </c>
      <c r="AY138" s="146" t="s">
        <v>139</v>
      </c>
      <c r="BK138" s="155">
        <f>BK139</f>
        <v>0</v>
      </c>
    </row>
    <row r="139" spans="1:65" s="2" customFormat="1" ht="24" customHeight="1">
      <c r="A139" s="29"/>
      <c r="B139" s="158"/>
      <c r="C139" s="159" t="s">
        <v>187</v>
      </c>
      <c r="D139" s="159" t="s">
        <v>141</v>
      </c>
      <c r="E139" s="160" t="s">
        <v>197</v>
      </c>
      <c r="F139" s="161" t="s">
        <v>198</v>
      </c>
      <c r="G139" s="162" t="s">
        <v>169</v>
      </c>
      <c r="H139" s="163">
        <v>6.8</v>
      </c>
      <c r="I139" s="164"/>
      <c r="J139" s="165">
        <f>ROUND(I139*H139,2)</f>
        <v>0</v>
      </c>
      <c r="K139" s="166"/>
      <c r="L139" s="30"/>
      <c r="M139" s="167" t="s">
        <v>1</v>
      </c>
      <c r="N139" s="168" t="s">
        <v>39</v>
      </c>
      <c r="O139" s="55"/>
      <c r="P139" s="169">
        <f>O139*H139</f>
        <v>0</v>
      </c>
      <c r="Q139" s="169">
        <v>0.16192000000000001</v>
      </c>
      <c r="R139" s="169">
        <f>Q139*H139</f>
        <v>1.101056</v>
      </c>
      <c r="S139" s="169">
        <v>0</v>
      </c>
      <c r="T139" s="170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145</v>
      </c>
      <c r="AT139" s="171" t="s">
        <v>141</v>
      </c>
      <c r="AU139" s="171" t="s">
        <v>146</v>
      </c>
      <c r="AY139" s="14" t="s">
        <v>139</v>
      </c>
      <c r="BE139" s="172">
        <f>IF(N139="základná",J139,0)</f>
        <v>0</v>
      </c>
      <c r="BF139" s="172">
        <f>IF(N139="znížená",J139,0)</f>
        <v>0</v>
      </c>
      <c r="BG139" s="172">
        <f>IF(N139="zákl. prenesená",J139,0)</f>
        <v>0</v>
      </c>
      <c r="BH139" s="172">
        <f>IF(N139="zníž. prenesená",J139,0)</f>
        <v>0</v>
      </c>
      <c r="BI139" s="172">
        <f>IF(N139="nulová",J139,0)</f>
        <v>0</v>
      </c>
      <c r="BJ139" s="14" t="s">
        <v>146</v>
      </c>
      <c r="BK139" s="172">
        <f>ROUND(I139*H139,2)</f>
        <v>0</v>
      </c>
      <c r="BL139" s="14" t="s">
        <v>145</v>
      </c>
      <c r="BM139" s="171" t="s">
        <v>199</v>
      </c>
    </row>
    <row r="140" spans="1:65" s="12" customFormat="1" ht="22.9" customHeight="1">
      <c r="B140" s="145"/>
      <c r="D140" s="146" t="s">
        <v>72</v>
      </c>
      <c r="E140" s="156" t="s">
        <v>158</v>
      </c>
      <c r="F140" s="156" t="s">
        <v>200</v>
      </c>
      <c r="I140" s="148"/>
      <c r="J140" s="157">
        <f>BK140</f>
        <v>0</v>
      </c>
      <c r="L140" s="145"/>
      <c r="M140" s="150"/>
      <c r="N140" s="151"/>
      <c r="O140" s="151"/>
      <c r="P140" s="152">
        <f>SUM(P141:P142)</f>
        <v>0</v>
      </c>
      <c r="Q140" s="151"/>
      <c r="R140" s="152">
        <f>SUM(R141:R142)</f>
        <v>0.62906799999999996</v>
      </c>
      <c r="S140" s="151"/>
      <c r="T140" s="153">
        <f>SUM(T141:T142)</f>
        <v>0</v>
      </c>
      <c r="AR140" s="146" t="s">
        <v>81</v>
      </c>
      <c r="AT140" s="154" t="s">
        <v>72</v>
      </c>
      <c r="AU140" s="154" t="s">
        <v>81</v>
      </c>
      <c r="AY140" s="146" t="s">
        <v>139</v>
      </c>
      <c r="BK140" s="155">
        <f>SUM(BK141:BK142)</f>
        <v>0</v>
      </c>
    </row>
    <row r="141" spans="1:65" s="2" customFormat="1" ht="36" customHeight="1">
      <c r="A141" s="29"/>
      <c r="B141" s="158"/>
      <c r="C141" s="159" t="s">
        <v>191</v>
      </c>
      <c r="D141" s="159" t="s">
        <v>141</v>
      </c>
      <c r="E141" s="160" t="s">
        <v>210</v>
      </c>
      <c r="F141" s="161" t="s">
        <v>211</v>
      </c>
      <c r="G141" s="162" t="s">
        <v>169</v>
      </c>
      <c r="H141" s="163">
        <v>6.8</v>
      </c>
      <c r="I141" s="164"/>
      <c r="J141" s="165">
        <f>ROUND(I141*H141,2)</f>
        <v>0</v>
      </c>
      <c r="K141" s="166"/>
      <c r="L141" s="30"/>
      <c r="M141" s="167" t="s">
        <v>1</v>
      </c>
      <c r="N141" s="168" t="s">
        <v>39</v>
      </c>
      <c r="O141" s="55"/>
      <c r="P141" s="169">
        <f>O141*H141</f>
        <v>0</v>
      </c>
      <c r="Q141" s="169">
        <v>9.2499999999999999E-2</v>
      </c>
      <c r="R141" s="169">
        <f>Q141*H141</f>
        <v>0.629</v>
      </c>
      <c r="S141" s="169">
        <v>0</v>
      </c>
      <c r="T141" s="170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1" t="s">
        <v>145</v>
      </c>
      <c r="AT141" s="171" t="s">
        <v>141</v>
      </c>
      <c r="AU141" s="171" t="s">
        <v>146</v>
      </c>
      <c r="AY141" s="14" t="s">
        <v>139</v>
      </c>
      <c r="BE141" s="172">
        <f>IF(N141="základná",J141,0)</f>
        <v>0</v>
      </c>
      <c r="BF141" s="172">
        <f>IF(N141="znížená",J141,0)</f>
        <v>0</v>
      </c>
      <c r="BG141" s="172">
        <f>IF(N141="zákl. prenesená",J141,0)</f>
        <v>0</v>
      </c>
      <c r="BH141" s="172">
        <f>IF(N141="zníž. prenesená",J141,0)</f>
        <v>0</v>
      </c>
      <c r="BI141" s="172">
        <f>IF(N141="nulová",J141,0)</f>
        <v>0</v>
      </c>
      <c r="BJ141" s="14" t="s">
        <v>146</v>
      </c>
      <c r="BK141" s="172">
        <f>ROUND(I141*H141,2)</f>
        <v>0</v>
      </c>
      <c r="BL141" s="14" t="s">
        <v>145</v>
      </c>
      <c r="BM141" s="171" t="s">
        <v>212</v>
      </c>
    </row>
    <row r="142" spans="1:65" s="2" customFormat="1" ht="16.5" customHeight="1">
      <c r="A142" s="29"/>
      <c r="B142" s="158"/>
      <c r="C142" s="159" t="s">
        <v>196</v>
      </c>
      <c r="D142" s="159" t="s">
        <v>141</v>
      </c>
      <c r="E142" s="160" t="s">
        <v>219</v>
      </c>
      <c r="F142" s="161" t="s">
        <v>220</v>
      </c>
      <c r="G142" s="162" t="s">
        <v>169</v>
      </c>
      <c r="H142" s="163">
        <v>6.8</v>
      </c>
      <c r="I142" s="164"/>
      <c r="J142" s="165">
        <f>ROUND(I142*H142,2)</f>
        <v>0</v>
      </c>
      <c r="K142" s="166"/>
      <c r="L142" s="30"/>
      <c r="M142" s="167" t="s">
        <v>1</v>
      </c>
      <c r="N142" s="168" t="s">
        <v>39</v>
      </c>
      <c r="O142" s="55"/>
      <c r="P142" s="169">
        <f>O142*H142</f>
        <v>0</v>
      </c>
      <c r="Q142" s="169">
        <v>1.0000000000000001E-5</v>
      </c>
      <c r="R142" s="169">
        <f>Q142*H142</f>
        <v>6.7999999999999999E-5</v>
      </c>
      <c r="S142" s="169">
        <v>0</v>
      </c>
      <c r="T142" s="170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1" t="s">
        <v>145</v>
      </c>
      <c r="AT142" s="171" t="s">
        <v>141</v>
      </c>
      <c r="AU142" s="171" t="s">
        <v>146</v>
      </c>
      <c r="AY142" s="14" t="s">
        <v>139</v>
      </c>
      <c r="BE142" s="172">
        <f>IF(N142="základná",J142,0)</f>
        <v>0</v>
      </c>
      <c r="BF142" s="172">
        <f>IF(N142="znížená",J142,0)</f>
        <v>0</v>
      </c>
      <c r="BG142" s="172">
        <f>IF(N142="zákl. prenesená",J142,0)</f>
        <v>0</v>
      </c>
      <c r="BH142" s="172">
        <f>IF(N142="zníž. prenesená",J142,0)</f>
        <v>0</v>
      </c>
      <c r="BI142" s="172">
        <f>IF(N142="nulová",J142,0)</f>
        <v>0</v>
      </c>
      <c r="BJ142" s="14" t="s">
        <v>146</v>
      </c>
      <c r="BK142" s="172">
        <f>ROUND(I142*H142,2)</f>
        <v>0</v>
      </c>
      <c r="BL142" s="14" t="s">
        <v>145</v>
      </c>
      <c r="BM142" s="171" t="s">
        <v>221</v>
      </c>
    </row>
    <row r="143" spans="1:65" s="12" customFormat="1" ht="22.9" customHeight="1">
      <c r="B143" s="145"/>
      <c r="D143" s="146" t="s">
        <v>72</v>
      </c>
      <c r="E143" s="156" t="s">
        <v>176</v>
      </c>
      <c r="F143" s="156" t="s">
        <v>222</v>
      </c>
      <c r="I143" s="148"/>
      <c r="J143" s="157">
        <f>BK143</f>
        <v>0</v>
      </c>
      <c r="L143" s="145"/>
      <c r="M143" s="150"/>
      <c r="N143" s="151"/>
      <c r="O143" s="151"/>
      <c r="P143" s="152">
        <f>SUM(P144:P145)</f>
        <v>0</v>
      </c>
      <c r="Q143" s="151"/>
      <c r="R143" s="152">
        <f>SUM(R144:R145)</f>
        <v>7.3350000000000012E-2</v>
      </c>
      <c r="S143" s="151"/>
      <c r="T143" s="153">
        <f>SUM(T144:T145)</f>
        <v>0</v>
      </c>
      <c r="AR143" s="146" t="s">
        <v>81</v>
      </c>
      <c r="AT143" s="154" t="s">
        <v>72</v>
      </c>
      <c r="AU143" s="154" t="s">
        <v>81</v>
      </c>
      <c r="AY143" s="146" t="s">
        <v>139</v>
      </c>
      <c r="BK143" s="155">
        <f>SUM(BK144:BK145)</f>
        <v>0</v>
      </c>
    </row>
    <row r="144" spans="1:65" s="2" customFormat="1" ht="24" customHeight="1">
      <c r="A144" s="29"/>
      <c r="B144" s="158"/>
      <c r="C144" s="159" t="s">
        <v>201</v>
      </c>
      <c r="D144" s="159" t="s">
        <v>141</v>
      </c>
      <c r="E144" s="160" t="s">
        <v>237</v>
      </c>
      <c r="F144" s="161" t="s">
        <v>238</v>
      </c>
      <c r="G144" s="162" t="s">
        <v>230</v>
      </c>
      <c r="H144" s="163">
        <v>5</v>
      </c>
      <c r="I144" s="164"/>
      <c r="J144" s="165">
        <f>ROUND(I144*H144,2)</f>
        <v>0</v>
      </c>
      <c r="K144" s="166"/>
      <c r="L144" s="30"/>
      <c r="M144" s="167" t="s">
        <v>1</v>
      </c>
      <c r="N144" s="168" t="s">
        <v>39</v>
      </c>
      <c r="O144" s="55"/>
      <c r="P144" s="169">
        <f>O144*H144</f>
        <v>0</v>
      </c>
      <c r="Q144" s="169">
        <v>6.7000000000000002E-4</v>
      </c>
      <c r="R144" s="169">
        <f>Q144*H144</f>
        <v>3.3500000000000001E-3</v>
      </c>
      <c r="S144" s="169">
        <v>0</v>
      </c>
      <c r="T144" s="170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1" t="s">
        <v>145</v>
      </c>
      <c r="AT144" s="171" t="s">
        <v>141</v>
      </c>
      <c r="AU144" s="171" t="s">
        <v>146</v>
      </c>
      <c r="AY144" s="14" t="s">
        <v>139</v>
      </c>
      <c r="BE144" s="172">
        <f>IF(N144="základná",J144,0)</f>
        <v>0</v>
      </c>
      <c r="BF144" s="172">
        <f>IF(N144="znížená",J144,0)</f>
        <v>0</v>
      </c>
      <c r="BG144" s="172">
        <f>IF(N144="zákl. prenesená",J144,0)</f>
        <v>0</v>
      </c>
      <c r="BH144" s="172">
        <f>IF(N144="zníž. prenesená",J144,0)</f>
        <v>0</v>
      </c>
      <c r="BI144" s="172">
        <f>IF(N144="nulová",J144,0)</f>
        <v>0</v>
      </c>
      <c r="BJ144" s="14" t="s">
        <v>146</v>
      </c>
      <c r="BK144" s="172">
        <f>ROUND(I144*H144,2)</f>
        <v>0</v>
      </c>
      <c r="BL144" s="14" t="s">
        <v>145</v>
      </c>
      <c r="BM144" s="171" t="s">
        <v>239</v>
      </c>
    </row>
    <row r="145" spans="1:65" s="2" customFormat="1" ht="24" customHeight="1">
      <c r="A145" s="29"/>
      <c r="B145" s="158"/>
      <c r="C145" s="173" t="s">
        <v>205</v>
      </c>
      <c r="D145" s="173" t="s">
        <v>214</v>
      </c>
      <c r="E145" s="174" t="s">
        <v>241</v>
      </c>
      <c r="F145" s="175" t="s">
        <v>278</v>
      </c>
      <c r="G145" s="176" t="s">
        <v>230</v>
      </c>
      <c r="H145" s="177">
        <v>5</v>
      </c>
      <c r="I145" s="178"/>
      <c r="J145" s="179">
        <f>ROUND(I145*H145,2)</f>
        <v>0</v>
      </c>
      <c r="K145" s="180"/>
      <c r="L145" s="181"/>
      <c r="M145" s="182" t="s">
        <v>1</v>
      </c>
      <c r="N145" s="183" t="s">
        <v>39</v>
      </c>
      <c r="O145" s="55"/>
      <c r="P145" s="169">
        <f>O145*H145</f>
        <v>0</v>
      </c>
      <c r="Q145" s="169">
        <v>1.4E-2</v>
      </c>
      <c r="R145" s="169">
        <f>Q145*H145</f>
        <v>7.0000000000000007E-2</v>
      </c>
      <c r="S145" s="169">
        <v>0</v>
      </c>
      <c r="T145" s="170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172</v>
      </c>
      <c r="AT145" s="171" t="s">
        <v>214</v>
      </c>
      <c r="AU145" s="171" t="s">
        <v>146</v>
      </c>
      <c r="AY145" s="14" t="s">
        <v>139</v>
      </c>
      <c r="BE145" s="172">
        <f>IF(N145="základná",J145,0)</f>
        <v>0</v>
      </c>
      <c r="BF145" s="172">
        <f>IF(N145="znížená",J145,0)</f>
        <v>0</v>
      </c>
      <c r="BG145" s="172">
        <f>IF(N145="zákl. prenesená",J145,0)</f>
        <v>0</v>
      </c>
      <c r="BH145" s="172">
        <f>IF(N145="zníž. prenesená",J145,0)</f>
        <v>0</v>
      </c>
      <c r="BI145" s="172">
        <f>IF(N145="nulová",J145,0)</f>
        <v>0</v>
      </c>
      <c r="BJ145" s="14" t="s">
        <v>146</v>
      </c>
      <c r="BK145" s="172">
        <f>ROUND(I145*H145,2)</f>
        <v>0</v>
      </c>
      <c r="BL145" s="14" t="s">
        <v>145</v>
      </c>
      <c r="BM145" s="171" t="s">
        <v>243</v>
      </c>
    </row>
    <row r="146" spans="1:65" s="12" customFormat="1" ht="22.9" customHeight="1">
      <c r="B146" s="145"/>
      <c r="D146" s="146" t="s">
        <v>72</v>
      </c>
      <c r="E146" s="156" t="s">
        <v>252</v>
      </c>
      <c r="F146" s="156" t="s">
        <v>253</v>
      </c>
      <c r="I146" s="148"/>
      <c r="J146" s="157">
        <f>BK146</f>
        <v>0</v>
      </c>
      <c r="L146" s="145"/>
      <c r="M146" s="150"/>
      <c r="N146" s="151"/>
      <c r="O146" s="151"/>
      <c r="P146" s="152">
        <f>P147</f>
        <v>0</v>
      </c>
      <c r="Q146" s="151"/>
      <c r="R146" s="152">
        <f>R147</f>
        <v>0</v>
      </c>
      <c r="S146" s="151"/>
      <c r="T146" s="153">
        <f>T147</f>
        <v>0</v>
      </c>
      <c r="AR146" s="146" t="s">
        <v>81</v>
      </c>
      <c r="AT146" s="154" t="s">
        <v>72</v>
      </c>
      <c r="AU146" s="154" t="s">
        <v>81</v>
      </c>
      <c r="AY146" s="146" t="s">
        <v>139</v>
      </c>
      <c r="BK146" s="155">
        <f>BK147</f>
        <v>0</v>
      </c>
    </row>
    <row r="147" spans="1:65" s="2" customFormat="1" ht="24" customHeight="1">
      <c r="A147" s="29"/>
      <c r="B147" s="158"/>
      <c r="C147" s="159" t="s">
        <v>209</v>
      </c>
      <c r="D147" s="159" t="s">
        <v>141</v>
      </c>
      <c r="E147" s="160" t="s">
        <v>255</v>
      </c>
      <c r="F147" s="161" t="s">
        <v>256</v>
      </c>
      <c r="G147" s="162" t="s">
        <v>257</v>
      </c>
      <c r="H147" s="163">
        <v>2.7879999999999998</v>
      </c>
      <c r="I147" s="164"/>
      <c r="J147" s="165">
        <f>ROUND(I147*H147,2)</f>
        <v>0</v>
      </c>
      <c r="K147" s="166"/>
      <c r="L147" s="30"/>
      <c r="M147" s="184" t="s">
        <v>1</v>
      </c>
      <c r="N147" s="185" t="s">
        <v>39</v>
      </c>
      <c r="O147" s="186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1" t="s">
        <v>145</v>
      </c>
      <c r="AT147" s="171" t="s">
        <v>141</v>
      </c>
      <c r="AU147" s="171" t="s">
        <v>146</v>
      </c>
      <c r="AY147" s="14" t="s">
        <v>139</v>
      </c>
      <c r="BE147" s="172">
        <f>IF(N147="základná",J147,0)</f>
        <v>0</v>
      </c>
      <c r="BF147" s="172">
        <f>IF(N147="znížená",J147,0)</f>
        <v>0</v>
      </c>
      <c r="BG147" s="172">
        <f>IF(N147="zákl. prenesená",J147,0)</f>
        <v>0</v>
      </c>
      <c r="BH147" s="172">
        <f>IF(N147="zníž. prenesená",J147,0)</f>
        <v>0</v>
      </c>
      <c r="BI147" s="172">
        <f>IF(N147="nulová",J147,0)</f>
        <v>0</v>
      </c>
      <c r="BJ147" s="14" t="s">
        <v>146</v>
      </c>
      <c r="BK147" s="172">
        <f>ROUND(I147*H147,2)</f>
        <v>0</v>
      </c>
      <c r="BL147" s="14" t="s">
        <v>145</v>
      </c>
      <c r="BM147" s="171" t="s">
        <v>258</v>
      </c>
    </row>
    <row r="148" spans="1:65" s="2" customFormat="1" ht="7" customHeight="1">
      <c r="A148" s="29"/>
      <c r="B148" s="44"/>
      <c r="C148" s="45"/>
      <c r="D148" s="45"/>
      <c r="E148" s="45"/>
      <c r="F148" s="45"/>
      <c r="G148" s="45"/>
      <c r="H148" s="45"/>
      <c r="I148" s="117"/>
      <c r="J148" s="45"/>
      <c r="K148" s="45"/>
      <c r="L148" s="30"/>
      <c r="M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</sheetData>
  <autoFilter ref="C122:K147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8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0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0"/>
      <c r="L2" s="205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88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110</v>
      </c>
      <c r="I4" s="90"/>
      <c r="L4" s="17"/>
      <c r="M4" s="92" t="s">
        <v>8</v>
      </c>
      <c r="AT4" s="14" t="s">
        <v>3</v>
      </c>
    </row>
    <row r="5" spans="1:46" s="1" customFormat="1" ht="7" customHeight="1">
      <c r="B5" s="17"/>
      <c r="I5" s="90"/>
      <c r="L5" s="17"/>
    </row>
    <row r="6" spans="1:46" s="1" customFormat="1" ht="12" customHeight="1">
      <c r="B6" s="17"/>
      <c r="D6" s="24" t="s">
        <v>14</v>
      </c>
      <c r="I6" s="90"/>
      <c r="L6" s="17"/>
    </row>
    <row r="7" spans="1:46" s="1" customFormat="1" ht="16.5" customHeight="1">
      <c r="B7" s="17"/>
      <c r="E7" s="229" t="str">
        <f>'Rekapitulácia stavby'!K6</f>
        <v>Doplnková infraštruktúra v meste Stará Ľubovňa</v>
      </c>
      <c r="F7" s="230"/>
      <c r="G7" s="230"/>
      <c r="H7" s="230"/>
      <c r="I7" s="90"/>
      <c r="L7" s="17"/>
    </row>
    <row r="8" spans="1:46" s="2" customFormat="1" ht="12" customHeight="1">
      <c r="A8" s="29"/>
      <c r="B8" s="30"/>
      <c r="C8" s="29"/>
      <c r="D8" s="24" t="s">
        <v>111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3" t="s">
        <v>279</v>
      </c>
      <c r="F9" s="228"/>
      <c r="G9" s="228"/>
      <c r="H9" s="228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9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94" t="s">
        <v>20</v>
      </c>
      <c r="J12" s="52">
        <f>'Rekapitulácia stavby'!AN8</f>
        <v>43908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94" t="s">
        <v>24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1" t="str">
        <f>'Rekapitulácia stavby'!E14</f>
        <v>Vyplň údaj</v>
      </c>
      <c r="F18" s="216"/>
      <c r="G18" s="216"/>
      <c r="H18" s="216"/>
      <c r="I18" s="94" t="s">
        <v>24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94" t="s">
        <v>22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94" t="s">
        <v>24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24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20" t="s">
        <v>1</v>
      </c>
      <c r="F27" s="220"/>
      <c r="G27" s="220"/>
      <c r="H27" s="220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4" customHeight="1">
      <c r="A30" s="29"/>
      <c r="B30" s="30"/>
      <c r="C30" s="29"/>
      <c r="D30" s="100" t="s">
        <v>33</v>
      </c>
      <c r="E30" s="29"/>
      <c r="F30" s="29"/>
      <c r="G30" s="29"/>
      <c r="H30" s="29"/>
      <c r="I30" s="93"/>
      <c r="J30" s="68">
        <f>ROUND(J123,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101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102" t="s">
        <v>37</v>
      </c>
      <c r="E33" s="24" t="s">
        <v>38</v>
      </c>
      <c r="F33" s="103">
        <f>ROUND((SUM(BE123:BE147)),  2)</f>
        <v>0</v>
      </c>
      <c r="G33" s="29"/>
      <c r="H33" s="29"/>
      <c r="I33" s="104">
        <v>0.2</v>
      </c>
      <c r="J33" s="103">
        <f>ROUND(((SUM(BE123:BE147))*I33),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24" t="s">
        <v>39</v>
      </c>
      <c r="F34" s="103">
        <f>ROUND((SUM(BF123:BF147)),  2)</f>
        <v>0</v>
      </c>
      <c r="G34" s="29"/>
      <c r="H34" s="29"/>
      <c r="I34" s="104">
        <v>0.2</v>
      </c>
      <c r="J34" s="103">
        <f>ROUND(((SUM(BF123:BF147))*I34),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4" t="s">
        <v>40</v>
      </c>
      <c r="F35" s="103">
        <f>ROUND((SUM(BG123:BG147)),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4" t="s">
        <v>41</v>
      </c>
      <c r="F36" s="103">
        <f>ROUND((SUM(BH123:BH147)),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24" t="s">
        <v>42</v>
      </c>
      <c r="F37" s="103">
        <f>ROUND((SUM(BI123:BI147)),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4" customHeight="1">
      <c r="A39" s="29"/>
      <c r="B39" s="30"/>
      <c r="C39" s="105"/>
      <c r="D39" s="106" t="s">
        <v>43</v>
      </c>
      <c r="E39" s="57"/>
      <c r="F39" s="57"/>
      <c r="G39" s="107" t="s">
        <v>44</v>
      </c>
      <c r="H39" s="108" t="s">
        <v>45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17"/>
      <c r="I41" s="90"/>
      <c r="L41" s="17"/>
    </row>
    <row r="42" spans="1:31" s="1" customFormat="1" ht="14.5" customHeight="1">
      <c r="B42" s="17"/>
      <c r="I42" s="90"/>
      <c r="L42" s="17"/>
    </row>
    <row r="43" spans="1:31" s="1" customFormat="1" ht="14.5" customHeight="1">
      <c r="B43" s="17"/>
      <c r="I43" s="90"/>
      <c r="L43" s="17"/>
    </row>
    <row r="44" spans="1:31" s="1" customFormat="1" ht="14.5" customHeight="1">
      <c r="B44" s="17"/>
      <c r="I44" s="90"/>
      <c r="L44" s="17"/>
    </row>
    <row r="45" spans="1:31" s="1" customFormat="1" ht="14.5" customHeight="1">
      <c r="B45" s="17"/>
      <c r="I45" s="90"/>
      <c r="L45" s="17"/>
    </row>
    <row r="46" spans="1:31" s="1" customFormat="1" ht="14.5" customHeight="1">
      <c r="B46" s="17"/>
      <c r="I46" s="90"/>
      <c r="L46" s="17"/>
    </row>
    <row r="47" spans="1:31" s="1" customFormat="1" ht="14.5" customHeight="1">
      <c r="B47" s="17"/>
      <c r="I47" s="90"/>
      <c r="L47" s="17"/>
    </row>
    <row r="48" spans="1:31" s="1" customFormat="1" ht="14.5" customHeight="1">
      <c r="B48" s="17"/>
      <c r="I48" s="90"/>
      <c r="L48" s="17"/>
    </row>
    <row r="49" spans="1:31" s="1" customFormat="1" ht="14.5" customHeight="1">
      <c r="B49" s="17"/>
      <c r="I49" s="90"/>
      <c r="L49" s="17"/>
    </row>
    <row r="50" spans="1:31" s="2" customFormat="1" ht="14.5" customHeight="1">
      <c r="B50" s="39"/>
      <c r="D50" s="40" t="s">
        <v>46</v>
      </c>
      <c r="E50" s="41"/>
      <c r="F50" s="41"/>
      <c r="G50" s="40" t="s">
        <v>47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5">
      <c r="A61" s="29"/>
      <c r="B61" s="30"/>
      <c r="C61" s="29"/>
      <c r="D61" s="42" t="s">
        <v>48</v>
      </c>
      <c r="E61" s="32"/>
      <c r="F61" s="113" t="s">
        <v>49</v>
      </c>
      <c r="G61" s="42" t="s">
        <v>48</v>
      </c>
      <c r="H61" s="32"/>
      <c r="I61" s="114"/>
      <c r="J61" s="11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5">
      <c r="A76" s="29"/>
      <c r="B76" s="30"/>
      <c r="C76" s="29"/>
      <c r="D76" s="42" t="s">
        <v>48</v>
      </c>
      <c r="E76" s="32"/>
      <c r="F76" s="113" t="s">
        <v>49</v>
      </c>
      <c r="G76" s="42" t="s">
        <v>48</v>
      </c>
      <c r="H76" s="32"/>
      <c r="I76" s="114"/>
      <c r="J76" s="11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hidden="1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hidden="1" customHeight="1">
      <c r="A82" s="29"/>
      <c r="B82" s="30"/>
      <c r="C82" s="18" t="s">
        <v>113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hidden="1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9" t="str">
        <f>E7</f>
        <v>Doplnková infraštruktúra v meste Stará Ľubovňa</v>
      </c>
      <c r="F85" s="230"/>
      <c r="G85" s="230"/>
      <c r="H85" s="230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111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3" t="str">
        <f>E9</f>
        <v>03 - SO 03 Stojan na bicykle 1,0x0,65m (Námestie Sv. Mikuláša)</v>
      </c>
      <c r="F87" s="228"/>
      <c r="G87" s="228"/>
      <c r="H87" s="228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hidden="1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>Stará Ľubovňa</v>
      </c>
      <c r="G89" s="29"/>
      <c r="H89" s="29"/>
      <c r="I89" s="94" t="s">
        <v>20</v>
      </c>
      <c r="J89" s="52">
        <f>IF(J12="","",J12)</f>
        <v>43908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hidden="1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8" hidden="1" customHeight="1">
      <c r="A91" s="29"/>
      <c r="B91" s="30"/>
      <c r="C91" s="24" t="s">
        <v>21</v>
      </c>
      <c r="D91" s="29"/>
      <c r="E91" s="29"/>
      <c r="F91" s="22" t="str">
        <f>E15</f>
        <v>Mesto Stará Ľubovňa</v>
      </c>
      <c r="G91" s="29"/>
      <c r="H91" s="29"/>
      <c r="I91" s="94" t="s">
        <v>27</v>
      </c>
      <c r="J91" s="27" t="str">
        <f>E21</f>
        <v>Ing. arch. Patrik Kasperkevič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94" t="s">
        <v>30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4" hidden="1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9" t="s">
        <v>114</v>
      </c>
      <c r="D94" s="105"/>
      <c r="E94" s="105"/>
      <c r="F94" s="105"/>
      <c r="G94" s="105"/>
      <c r="H94" s="105"/>
      <c r="I94" s="120"/>
      <c r="J94" s="121" t="s">
        <v>115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4" hidden="1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22" t="s">
        <v>116</v>
      </c>
      <c r="D96" s="29"/>
      <c r="E96" s="29"/>
      <c r="F96" s="29"/>
      <c r="G96" s="29"/>
      <c r="H96" s="29"/>
      <c r="I96" s="93"/>
      <c r="J96" s="68">
        <f>J123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117</v>
      </c>
    </row>
    <row r="97" spans="1:31" s="9" customFormat="1" ht="25" hidden="1" customHeight="1">
      <c r="B97" s="123"/>
      <c r="D97" s="124" t="s">
        <v>118</v>
      </c>
      <c r="E97" s="125"/>
      <c r="F97" s="125"/>
      <c r="G97" s="125"/>
      <c r="H97" s="125"/>
      <c r="I97" s="126"/>
      <c r="J97" s="127">
        <f>J124</f>
        <v>0</v>
      </c>
      <c r="L97" s="123"/>
    </row>
    <row r="98" spans="1:31" s="10" customFormat="1" ht="19.899999999999999" hidden="1" customHeight="1">
      <c r="B98" s="128"/>
      <c r="D98" s="129" t="s">
        <v>119</v>
      </c>
      <c r="E98" s="130"/>
      <c r="F98" s="130"/>
      <c r="G98" s="130"/>
      <c r="H98" s="130"/>
      <c r="I98" s="131"/>
      <c r="J98" s="132">
        <f>J125</f>
        <v>0</v>
      </c>
      <c r="L98" s="128"/>
    </row>
    <row r="99" spans="1:31" s="10" customFormat="1" ht="19.899999999999999" hidden="1" customHeight="1">
      <c r="B99" s="128"/>
      <c r="D99" s="129" t="s">
        <v>120</v>
      </c>
      <c r="E99" s="130"/>
      <c r="F99" s="130"/>
      <c r="G99" s="130"/>
      <c r="H99" s="130"/>
      <c r="I99" s="131"/>
      <c r="J99" s="132">
        <f>J133</f>
        <v>0</v>
      </c>
      <c r="L99" s="128"/>
    </row>
    <row r="100" spans="1:31" s="10" customFormat="1" ht="19.899999999999999" hidden="1" customHeight="1">
      <c r="B100" s="128"/>
      <c r="D100" s="129" t="s">
        <v>121</v>
      </c>
      <c r="E100" s="130"/>
      <c r="F100" s="130"/>
      <c r="G100" s="130"/>
      <c r="H100" s="130"/>
      <c r="I100" s="131"/>
      <c r="J100" s="132">
        <f>J138</f>
        <v>0</v>
      </c>
      <c r="L100" s="128"/>
    </row>
    <row r="101" spans="1:31" s="10" customFormat="1" ht="19.899999999999999" hidden="1" customHeight="1">
      <c r="B101" s="128"/>
      <c r="D101" s="129" t="s">
        <v>122</v>
      </c>
      <c r="E101" s="130"/>
      <c r="F101" s="130"/>
      <c r="G101" s="130"/>
      <c r="H101" s="130"/>
      <c r="I101" s="131"/>
      <c r="J101" s="132">
        <f>J140</f>
        <v>0</v>
      </c>
      <c r="L101" s="128"/>
    </row>
    <row r="102" spans="1:31" s="10" customFormat="1" ht="19.899999999999999" hidden="1" customHeight="1">
      <c r="B102" s="128"/>
      <c r="D102" s="129" t="s">
        <v>123</v>
      </c>
      <c r="E102" s="130"/>
      <c r="F102" s="130"/>
      <c r="G102" s="130"/>
      <c r="H102" s="130"/>
      <c r="I102" s="131"/>
      <c r="J102" s="132">
        <f>J143</f>
        <v>0</v>
      </c>
      <c r="L102" s="128"/>
    </row>
    <row r="103" spans="1:31" s="10" customFormat="1" ht="19.899999999999999" hidden="1" customHeight="1">
      <c r="B103" s="128"/>
      <c r="D103" s="129" t="s">
        <v>124</v>
      </c>
      <c r="E103" s="130"/>
      <c r="F103" s="130"/>
      <c r="G103" s="130"/>
      <c r="H103" s="130"/>
      <c r="I103" s="131"/>
      <c r="J103" s="132">
        <f>J146</f>
        <v>0</v>
      </c>
      <c r="L103" s="128"/>
    </row>
    <row r="104" spans="1:31" s="2" customFormat="1" ht="21.75" hidden="1" customHeight="1">
      <c r="A104" s="29"/>
      <c r="B104" s="30"/>
      <c r="C104" s="29"/>
      <c r="D104" s="29"/>
      <c r="E104" s="29"/>
      <c r="F104" s="29"/>
      <c r="G104" s="29"/>
      <c r="H104" s="29"/>
      <c r="I104" s="93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7" hidden="1" customHeight="1">
      <c r="A105" s="29"/>
      <c r="B105" s="44"/>
      <c r="C105" s="45"/>
      <c r="D105" s="45"/>
      <c r="E105" s="45"/>
      <c r="F105" s="45"/>
      <c r="G105" s="45"/>
      <c r="H105" s="45"/>
      <c r="I105" s="117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hidden="1"/>
    <row r="107" spans="1:31" hidden="1"/>
    <row r="108" spans="1:31" hidden="1"/>
    <row r="109" spans="1:31" s="2" customFormat="1" ht="7" customHeight="1">
      <c r="A109" s="29"/>
      <c r="B109" s="46"/>
      <c r="C109" s="47"/>
      <c r="D109" s="47"/>
      <c r="E109" s="47"/>
      <c r="F109" s="47"/>
      <c r="G109" s="47"/>
      <c r="H109" s="47"/>
      <c r="I109" s="118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5" customHeight="1">
      <c r="A110" s="29"/>
      <c r="B110" s="30"/>
      <c r="C110" s="18" t="s">
        <v>125</v>
      </c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7" customHeight="1">
      <c r="A111" s="29"/>
      <c r="B111" s="30"/>
      <c r="C111" s="29"/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14</v>
      </c>
      <c r="D112" s="29"/>
      <c r="E112" s="29"/>
      <c r="F112" s="29"/>
      <c r="G112" s="29"/>
      <c r="H112" s="29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29" t="str">
        <f>E7</f>
        <v>Doplnková infraštruktúra v meste Stará Ľubovňa</v>
      </c>
      <c r="F113" s="230"/>
      <c r="G113" s="230"/>
      <c r="H113" s="230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111</v>
      </c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213" t="str">
        <f>E9</f>
        <v>03 - SO 03 Stojan na bicykle 1,0x0,65m (Námestie Sv. Mikuláša)</v>
      </c>
      <c r="F115" s="228"/>
      <c r="G115" s="228"/>
      <c r="H115" s="228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7" customHeight="1">
      <c r="A116" s="29"/>
      <c r="B116" s="30"/>
      <c r="C116" s="29"/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18</v>
      </c>
      <c r="D117" s="29"/>
      <c r="E117" s="29"/>
      <c r="F117" s="22" t="str">
        <f>F12</f>
        <v>Stará Ľubovňa</v>
      </c>
      <c r="G117" s="29"/>
      <c r="H117" s="29"/>
      <c r="I117" s="94" t="s">
        <v>20</v>
      </c>
      <c r="J117" s="52">
        <f>IF(J12="","",J12)</f>
        <v>43908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7" customHeight="1">
      <c r="A118" s="29"/>
      <c r="B118" s="30"/>
      <c r="C118" s="29"/>
      <c r="D118" s="29"/>
      <c r="E118" s="29"/>
      <c r="F118" s="29"/>
      <c r="G118" s="29"/>
      <c r="H118" s="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8" customHeight="1">
      <c r="A119" s="29"/>
      <c r="B119" s="30"/>
      <c r="C119" s="24" t="s">
        <v>21</v>
      </c>
      <c r="D119" s="29"/>
      <c r="E119" s="29"/>
      <c r="F119" s="22" t="str">
        <f>E15</f>
        <v>Mesto Stará Ľubovňa</v>
      </c>
      <c r="G119" s="29"/>
      <c r="H119" s="29"/>
      <c r="I119" s="94" t="s">
        <v>27</v>
      </c>
      <c r="J119" s="27" t="str">
        <f>E21</f>
        <v>Ing. arch. Patrik Kasperkevič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5" customHeight="1">
      <c r="A120" s="29"/>
      <c r="B120" s="30"/>
      <c r="C120" s="24" t="s">
        <v>25</v>
      </c>
      <c r="D120" s="29"/>
      <c r="E120" s="29"/>
      <c r="F120" s="22" t="str">
        <f>IF(E18="","",E18)</f>
        <v>Vyplň údaj</v>
      </c>
      <c r="G120" s="29"/>
      <c r="H120" s="29"/>
      <c r="I120" s="94" t="s">
        <v>30</v>
      </c>
      <c r="J120" s="27" t="str">
        <f>E24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4" customHeight="1">
      <c r="A121" s="29"/>
      <c r="B121" s="30"/>
      <c r="C121" s="29"/>
      <c r="D121" s="29"/>
      <c r="E121" s="29"/>
      <c r="F121" s="29"/>
      <c r="G121" s="29"/>
      <c r="H121" s="29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33"/>
      <c r="B122" s="134"/>
      <c r="C122" s="135" t="s">
        <v>126</v>
      </c>
      <c r="D122" s="136" t="s">
        <v>58</v>
      </c>
      <c r="E122" s="136" t="s">
        <v>54</v>
      </c>
      <c r="F122" s="136" t="s">
        <v>55</v>
      </c>
      <c r="G122" s="136" t="s">
        <v>127</v>
      </c>
      <c r="H122" s="136" t="s">
        <v>128</v>
      </c>
      <c r="I122" s="137" t="s">
        <v>129</v>
      </c>
      <c r="J122" s="138" t="s">
        <v>115</v>
      </c>
      <c r="K122" s="139" t="s">
        <v>130</v>
      </c>
      <c r="L122" s="140"/>
      <c r="M122" s="59" t="s">
        <v>1</v>
      </c>
      <c r="N122" s="60" t="s">
        <v>37</v>
      </c>
      <c r="O122" s="60" t="s">
        <v>131</v>
      </c>
      <c r="P122" s="60" t="s">
        <v>132</v>
      </c>
      <c r="Q122" s="60" t="s">
        <v>133</v>
      </c>
      <c r="R122" s="60" t="s">
        <v>134</v>
      </c>
      <c r="S122" s="60" t="s">
        <v>135</v>
      </c>
      <c r="T122" s="61" t="s">
        <v>136</v>
      </c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</row>
    <row r="123" spans="1:65" s="2" customFormat="1" ht="22.9" customHeight="1">
      <c r="A123" s="29"/>
      <c r="B123" s="30"/>
      <c r="C123" s="66" t="s">
        <v>116</v>
      </c>
      <c r="D123" s="29"/>
      <c r="E123" s="29"/>
      <c r="F123" s="29"/>
      <c r="G123" s="29"/>
      <c r="H123" s="29"/>
      <c r="I123" s="93"/>
      <c r="J123" s="141">
        <f>BK123</f>
        <v>0</v>
      </c>
      <c r="K123" s="29"/>
      <c r="L123" s="30"/>
      <c r="M123" s="62"/>
      <c r="N123" s="53"/>
      <c r="O123" s="63"/>
      <c r="P123" s="142">
        <f>P124</f>
        <v>0</v>
      </c>
      <c r="Q123" s="63"/>
      <c r="R123" s="142">
        <f>R124</f>
        <v>2.0981235900000001</v>
      </c>
      <c r="S123" s="63"/>
      <c r="T123" s="143">
        <f>T124</f>
        <v>2.5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72</v>
      </c>
      <c r="AU123" s="14" t="s">
        <v>117</v>
      </c>
      <c r="BK123" s="144">
        <f>BK124</f>
        <v>0</v>
      </c>
    </row>
    <row r="124" spans="1:65" s="12" customFormat="1" ht="25.9" customHeight="1">
      <c r="B124" s="145"/>
      <c r="D124" s="146" t="s">
        <v>72</v>
      </c>
      <c r="E124" s="147" t="s">
        <v>137</v>
      </c>
      <c r="F124" s="147" t="s">
        <v>138</v>
      </c>
      <c r="I124" s="148"/>
      <c r="J124" s="149">
        <f>BK124</f>
        <v>0</v>
      </c>
      <c r="L124" s="145"/>
      <c r="M124" s="150"/>
      <c r="N124" s="151"/>
      <c r="O124" s="151"/>
      <c r="P124" s="152">
        <f>P125+P133+P138+P140+P143+P146</f>
        <v>0</v>
      </c>
      <c r="Q124" s="151"/>
      <c r="R124" s="152">
        <f>R125+R133+R138+R140+R143+R146</f>
        <v>2.0981235900000001</v>
      </c>
      <c r="S124" s="151"/>
      <c r="T124" s="153">
        <f>T125+T133+T138+T140+T143+T146</f>
        <v>2.5</v>
      </c>
      <c r="AR124" s="146" t="s">
        <v>81</v>
      </c>
      <c r="AT124" s="154" t="s">
        <v>72</v>
      </c>
      <c r="AU124" s="154" t="s">
        <v>73</v>
      </c>
      <c r="AY124" s="146" t="s">
        <v>139</v>
      </c>
      <c r="BK124" s="155">
        <f>BK125+BK133+BK138+BK140+BK143+BK146</f>
        <v>0</v>
      </c>
    </row>
    <row r="125" spans="1:65" s="12" customFormat="1" ht="22.9" customHeight="1">
      <c r="B125" s="145"/>
      <c r="D125" s="146" t="s">
        <v>72</v>
      </c>
      <c r="E125" s="156" t="s">
        <v>81</v>
      </c>
      <c r="F125" s="156" t="s">
        <v>140</v>
      </c>
      <c r="I125" s="148"/>
      <c r="J125" s="157">
        <f>BK125</f>
        <v>0</v>
      </c>
      <c r="L125" s="145"/>
      <c r="M125" s="150"/>
      <c r="N125" s="151"/>
      <c r="O125" s="151"/>
      <c r="P125" s="152">
        <f>SUM(P126:P132)</f>
        <v>0</v>
      </c>
      <c r="Q125" s="151"/>
      <c r="R125" s="152">
        <f>SUM(R126:R132)</f>
        <v>0</v>
      </c>
      <c r="S125" s="151"/>
      <c r="T125" s="153">
        <f>SUM(T126:T132)</f>
        <v>2.5</v>
      </c>
      <c r="AR125" s="146" t="s">
        <v>81</v>
      </c>
      <c r="AT125" s="154" t="s">
        <v>72</v>
      </c>
      <c r="AU125" s="154" t="s">
        <v>81</v>
      </c>
      <c r="AY125" s="146" t="s">
        <v>139</v>
      </c>
      <c r="BK125" s="155">
        <f>SUM(BK126:BK132)</f>
        <v>0</v>
      </c>
    </row>
    <row r="126" spans="1:65" s="2" customFormat="1" ht="24" customHeight="1">
      <c r="A126" s="29"/>
      <c r="B126" s="158"/>
      <c r="C126" s="159" t="s">
        <v>81</v>
      </c>
      <c r="D126" s="159" t="s">
        <v>141</v>
      </c>
      <c r="E126" s="160" t="s">
        <v>260</v>
      </c>
      <c r="F126" s="161" t="s">
        <v>261</v>
      </c>
      <c r="G126" s="162" t="s">
        <v>169</v>
      </c>
      <c r="H126" s="163">
        <v>5</v>
      </c>
      <c r="I126" s="164"/>
      <c r="J126" s="165">
        <f t="shared" ref="J126:J132" si="0">ROUND(I126*H126,2)</f>
        <v>0</v>
      </c>
      <c r="K126" s="166"/>
      <c r="L126" s="30"/>
      <c r="M126" s="167" t="s">
        <v>1</v>
      </c>
      <c r="N126" s="168" t="s">
        <v>39</v>
      </c>
      <c r="O126" s="55"/>
      <c r="P126" s="169">
        <f t="shared" ref="P126:P132" si="1">O126*H126</f>
        <v>0</v>
      </c>
      <c r="Q126" s="169">
        <v>0</v>
      </c>
      <c r="R126" s="169">
        <f t="shared" ref="R126:R132" si="2">Q126*H126</f>
        <v>0</v>
      </c>
      <c r="S126" s="169">
        <v>0.26</v>
      </c>
      <c r="T126" s="170">
        <f t="shared" ref="T126:T132" si="3">S126*H126</f>
        <v>1.3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145</v>
      </c>
      <c r="AT126" s="171" t="s">
        <v>141</v>
      </c>
      <c r="AU126" s="171" t="s">
        <v>146</v>
      </c>
      <c r="AY126" s="14" t="s">
        <v>139</v>
      </c>
      <c r="BE126" s="172">
        <f t="shared" ref="BE126:BE132" si="4">IF(N126="základná",J126,0)</f>
        <v>0</v>
      </c>
      <c r="BF126" s="172">
        <f t="shared" ref="BF126:BF132" si="5">IF(N126="znížená",J126,0)</f>
        <v>0</v>
      </c>
      <c r="BG126" s="172">
        <f t="shared" ref="BG126:BG132" si="6">IF(N126="zákl. prenesená",J126,0)</f>
        <v>0</v>
      </c>
      <c r="BH126" s="172">
        <f t="shared" ref="BH126:BH132" si="7">IF(N126="zníž. prenesená",J126,0)</f>
        <v>0</v>
      </c>
      <c r="BI126" s="172">
        <f t="shared" ref="BI126:BI132" si="8">IF(N126="nulová",J126,0)</f>
        <v>0</v>
      </c>
      <c r="BJ126" s="14" t="s">
        <v>146</v>
      </c>
      <c r="BK126" s="172">
        <f t="shared" ref="BK126:BK132" si="9">ROUND(I126*H126,2)</f>
        <v>0</v>
      </c>
      <c r="BL126" s="14" t="s">
        <v>145</v>
      </c>
      <c r="BM126" s="171" t="s">
        <v>262</v>
      </c>
    </row>
    <row r="127" spans="1:65" s="2" customFormat="1" ht="24" customHeight="1">
      <c r="A127" s="29"/>
      <c r="B127" s="158"/>
      <c r="C127" s="159" t="s">
        <v>146</v>
      </c>
      <c r="D127" s="159" t="s">
        <v>141</v>
      </c>
      <c r="E127" s="160" t="s">
        <v>263</v>
      </c>
      <c r="F127" s="161" t="s">
        <v>264</v>
      </c>
      <c r="G127" s="162" t="s">
        <v>169</v>
      </c>
      <c r="H127" s="163">
        <v>5</v>
      </c>
      <c r="I127" s="164"/>
      <c r="J127" s="165">
        <f t="shared" si="0"/>
        <v>0</v>
      </c>
      <c r="K127" s="166"/>
      <c r="L127" s="30"/>
      <c r="M127" s="167" t="s">
        <v>1</v>
      </c>
      <c r="N127" s="168" t="s">
        <v>39</v>
      </c>
      <c r="O127" s="55"/>
      <c r="P127" s="169">
        <f t="shared" si="1"/>
        <v>0</v>
      </c>
      <c r="Q127" s="169">
        <v>0</v>
      </c>
      <c r="R127" s="169">
        <f t="shared" si="2"/>
        <v>0</v>
      </c>
      <c r="S127" s="169">
        <v>0.24</v>
      </c>
      <c r="T127" s="170">
        <f t="shared" si="3"/>
        <v>1.2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145</v>
      </c>
      <c r="AT127" s="171" t="s">
        <v>141</v>
      </c>
      <c r="AU127" s="171" t="s">
        <v>146</v>
      </c>
      <c r="AY127" s="14" t="s">
        <v>139</v>
      </c>
      <c r="BE127" s="172">
        <f t="shared" si="4"/>
        <v>0</v>
      </c>
      <c r="BF127" s="172">
        <f t="shared" si="5"/>
        <v>0</v>
      </c>
      <c r="BG127" s="172">
        <f t="shared" si="6"/>
        <v>0</v>
      </c>
      <c r="BH127" s="172">
        <f t="shared" si="7"/>
        <v>0</v>
      </c>
      <c r="BI127" s="172">
        <f t="shared" si="8"/>
        <v>0</v>
      </c>
      <c r="BJ127" s="14" t="s">
        <v>146</v>
      </c>
      <c r="BK127" s="172">
        <f t="shared" si="9"/>
        <v>0</v>
      </c>
      <c r="BL127" s="14" t="s">
        <v>145</v>
      </c>
      <c r="BM127" s="171" t="s">
        <v>265</v>
      </c>
    </row>
    <row r="128" spans="1:65" s="2" customFormat="1" ht="24" customHeight="1">
      <c r="A128" s="29"/>
      <c r="B128" s="158"/>
      <c r="C128" s="159" t="s">
        <v>151</v>
      </c>
      <c r="D128" s="159" t="s">
        <v>141</v>
      </c>
      <c r="E128" s="160" t="s">
        <v>266</v>
      </c>
      <c r="F128" s="161" t="s">
        <v>267</v>
      </c>
      <c r="G128" s="162" t="s">
        <v>144</v>
      </c>
      <c r="H128" s="163">
        <v>0.35</v>
      </c>
      <c r="I128" s="164"/>
      <c r="J128" s="165">
        <f t="shared" si="0"/>
        <v>0</v>
      </c>
      <c r="K128" s="166"/>
      <c r="L128" s="30"/>
      <c r="M128" s="167" t="s">
        <v>1</v>
      </c>
      <c r="N128" s="168" t="s">
        <v>39</v>
      </c>
      <c r="O128" s="55"/>
      <c r="P128" s="169">
        <f t="shared" si="1"/>
        <v>0</v>
      </c>
      <c r="Q128" s="169">
        <v>0</v>
      </c>
      <c r="R128" s="169">
        <f t="shared" si="2"/>
        <v>0</v>
      </c>
      <c r="S128" s="169">
        <v>0</v>
      </c>
      <c r="T128" s="170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145</v>
      </c>
      <c r="AT128" s="171" t="s">
        <v>141</v>
      </c>
      <c r="AU128" s="171" t="s">
        <v>146</v>
      </c>
      <c r="AY128" s="14" t="s">
        <v>139</v>
      </c>
      <c r="BE128" s="172">
        <f t="shared" si="4"/>
        <v>0</v>
      </c>
      <c r="BF128" s="172">
        <f t="shared" si="5"/>
        <v>0</v>
      </c>
      <c r="BG128" s="172">
        <f t="shared" si="6"/>
        <v>0</v>
      </c>
      <c r="BH128" s="172">
        <f t="shared" si="7"/>
        <v>0</v>
      </c>
      <c r="BI128" s="172">
        <f t="shared" si="8"/>
        <v>0</v>
      </c>
      <c r="BJ128" s="14" t="s">
        <v>146</v>
      </c>
      <c r="BK128" s="172">
        <f t="shared" si="9"/>
        <v>0</v>
      </c>
      <c r="BL128" s="14" t="s">
        <v>145</v>
      </c>
      <c r="BM128" s="171" t="s">
        <v>268</v>
      </c>
    </row>
    <row r="129" spans="1:65" s="2" customFormat="1" ht="36" customHeight="1">
      <c r="A129" s="29"/>
      <c r="B129" s="158"/>
      <c r="C129" s="159" t="s">
        <v>145</v>
      </c>
      <c r="D129" s="159" t="s">
        <v>141</v>
      </c>
      <c r="E129" s="160" t="s">
        <v>152</v>
      </c>
      <c r="F129" s="161" t="s">
        <v>153</v>
      </c>
      <c r="G129" s="162" t="s">
        <v>144</v>
      </c>
      <c r="H129" s="163">
        <v>0.35</v>
      </c>
      <c r="I129" s="164"/>
      <c r="J129" s="165">
        <f t="shared" si="0"/>
        <v>0</v>
      </c>
      <c r="K129" s="166"/>
      <c r="L129" s="30"/>
      <c r="M129" s="167" t="s">
        <v>1</v>
      </c>
      <c r="N129" s="168" t="s">
        <v>39</v>
      </c>
      <c r="O129" s="55"/>
      <c r="P129" s="169">
        <f t="shared" si="1"/>
        <v>0</v>
      </c>
      <c r="Q129" s="169">
        <v>0</v>
      </c>
      <c r="R129" s="169">
        <f t="shared" si="2"/>
        <v>0</v>
      </c>
      <c r="S129" s="169">
        <v>0</v>
      </c>
      <c r="T129" s="170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145</v>
      </c>
      <c r="AT129" s="171" t="s">
        <v>141</v>
      </c>
      <c r="AU129" s="171" t="s">
        <v>146</v>
      </c>
      <c r="AY129" s="14" t="s">
        <v>139</v>
      </c>
      <c r="BE129" s="172">
        <f t="shared" si="4"/>
        <v>0</v>
      </c>
      <c r="BF129" s="172">
        <f t="shared" si="5"/>
        <v>0</v>
      </c>
      <c r="BG129" s="172">
        <f t="shared" si="6"/>
        <v>0</v>
      </c>
      <c r="BH129" s="172">
        <f t="shared" si="7"/>
        <v>0</v>
      </c>
      <c r="BI129" s="172">
        <f t="shared" si="8"/>
        <v>0</v>
      </c>
      <c r="BJ129" s="14" t="s">
        <v>146</v>
      </c>
      <c r="BK129" s="172">
        <f t="shared" si="9"/>
        <v>0</v>
      </c>
      <c r="BL129" s="14" t="s">
        <v>145</v>
      </c>
      <c r="BM129" s="171" t="s">
        <v>154</v>
      </c>
    </row>
    <row r="130" spans="1:65" s="2" customFormat="1" ht="24" customHeight="1">
      <c r="A130" s="29"/>
      <c r="B130" s="158"/>
      <c r="C130" s="159" t="s">
        <v>158</v>
      </c>
      <c r="D130" s="159" t="s">
        <v>141</v>
      </c>
      <c r="E130" s="160" t="s">
        <v>155</v>
      </c>
      <c r="F130" s="161" t="s">
        <v>156</v>
      </c>
      <c r="G130" s="162" t="s">
        <v>144</v>
      </c>
      <c r="H130" s="163">
        <v>0.35</v>
      </c>
      <c r="I130" s="164"/>
      <c r="J130" s="165">
        <f t="shared" si="0"/>
        <v>0</v>
      </c>
      <c r="K130" s="166"/>
      <c r="L130" s="30"/>
      <c r="M130" s="167" t="s">
        <v>1</v>
      </c>
      <c r="N130" s="168" t="s">
        <v>39</v>
      </c>
      <c r="O130" s="55"/>
      <c r="P130" s="169">
        <f t="shared" si="1"/>
        <v>0</v>
      </c>
      <c r="Q130" s="169">
        <v>0</v>
      </c>
      <c r="R130" s="169">
        <f t="shared" si="2"/>
        <v>0</v>
      </c>
      <c r="S130" s="169">
        <v>0</v>
      </c>
      <c r="T130" s="170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145</v>
      </c>
      <c r="AT130" s="171" t="s">
        <v>141</v>
      </c>
      <c r="AU130" s="171" t="s">
        <v>146</v>
      </c>
      <c r="AY130" s="14" t="s">
        <v>139</v>
      </c>
      <c r="BE130" s="172">
        <f t="shared" si="4"/>
        <v>0</v>
      </c>
      <c r="BF130" s="172">
        <f t="shared" si="5"/>
        <v>0</v>
      </c>
      <c r="BG130" s="172">
        <f t="shared" si="6"/>
        <v>0</v>
      </c>
      <c r="BH130" s="172">
        <f t="shared" si="7"/>
        <v>0</v>
      </c>
      <c r="BI130" s="172">
        <f t="shared" si="8"/>
        <v>0</v>
      </c>
      <c r="BJ130" s="14" t="s">
        <v>146</v>
      </c>
      <c r="BK130" s="172">
        <f t="shared" si="9"/>
        <v>0</v>
      </c>
      <c r="BL130" s="14" t="s">
        <v>145</v>
      </c>
      <c r="BM130" s="171" t="s">
        <v>157</v>
      </c>
    </row>
    <row r="131" spans="1:65" s="2" customFormat="1" ht="16.5" customHeight="1">
      <c r="A131" s="29"/>
      <c r="B131" s="158"/>
      <c r="C131" s="159" t="s">
        <v>162</v>
      </c>
      <c r="D131" s="159" t="s">
        <v>141</v>
      </c>
      <c r="E131" s="160" t="s">
        <v>159</v>
      </c>
      <c r="F131" s="161" t="s">
        <v>160</v>
      </c>
      <c r="G131" s="162" t="s">
        <v>144</v>
      </c>
      <c r="H131" s="163">
        <v>0.35</v>
      </c>
      <c r="I131" s="164"/>
      <c r="J131" s="165">
        <f t="shared" si="0"/>
        <v>0</v>
      </c>
      <c r="K131" s="166"/>
      <c r="L131" s="30"/>
      <c r="M131" s="167" t="s">
        <v>1</v>
      </c>
      <c r="N131" s="168" t="s">
        <v>39</v>
      </c>
      <c r="O131" s="55"/>
      <c r="P131" s="169">
        <f t="shared" si="1"/>
        <v>0</v>
      </c>
      <c r="Q131" s="169">
        <v>0</v>
      </c>
      <c r="R131" s="169">
        <f t="shared" si="2"/>
        <v>0</v>
      </c>
      <c r="S131" s="169">
        <v>0</v>
      </c>
      <c r="T131" s="170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145</v>
      </c>
      <c r="AT131" s="171" t="s">
        <v>141</v>
      </c>
      <c r="AU131" s="171" t="s">
        <v>146</v>
      </c>
      <c r="AY131" s="14" t="s">
        <v>139</v>
      </c>
      <c r="BE131" s="172">
        <f t="shared" si="4"/>
        <v>0</v>
      </c>
      <c r="BF131" s="172">
        <f t="shared" si="5"/>
        <v>0</v>
      </c>
      <c r="BG131" s="172">
        <f t="shared" si="6"/>
        <v>0</v>
      </c>
      <c r="BH131" s="172">
        <f t="shared" si="7"/>
        <v>0</v>
      </c>
      <c r="BI131" s="172">
        <f t="shared" si="8"/>
        <v>0</v>
      </c>
      <c r="BJ131" s="14" t="s">
        <v>146</v>
      </c>
      <c r="BK131" s="172">
        <f t="shared" si="9"/>
        <v>0</v>
      </c>
      <c r="BL131" s="14" t="s">
        <v>145</v>
      </c>
      <c r="BM131" s="171" t="s">
        <v>161</v>
      </c>
    </row>
    <row r="132" spans="1:65" s="2" customFormat="1" ht="24" customHeight="1">
      <c r="A132" s="29"/>
      <c r="B132" s="158"/>
      <c r="C132" s="159" t="s">
        <v>166</v>
      </c>
      <c r="D132" s="159" t="s">
        <v>141</v>
      </c>
      <c r="E132" s="160" t="s">
        <v>167</v>
      </c>
      <c r="F132" s="161" t="s">
        <v>168</v>
      </c>
      <c r="G132" s="162" t="s">
        <v>169</v>
      </c>
      <c r="H132" s="163">
        <v>5</v>
      </c>
      <c r="I132" s="164"/>
      <c r="J132" s="165">
        <f t="shared" si="0"/>
        <v>0</v>
      </c>
      <c r="K132" s="166"/>
      <c r="L132" s="30"/>
      <c r="M132" s="167" t="s">
        <v>1</v>
      </c>
      <c r="N132" s="168" t="s">
        <v>39</v>
      </c>
      <c r="O132" s="55"/>
      <c r="P132" s="169">
        <f t="shared" si="1"/>
        <v>0</v>
      </c>
      <c r="Q132" s="169">
        <v>0</v>
      </c>
      <c r="R132" s="169">
        <f t="shared" si="2"/>
        <v>0</v>
      </c>
      <c r="S132" s="169">
        <v>0</v>
      </c>
      <c r="T132" s="170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145</v>
      </c>
      <c r="AT132" s="171" t="s">
        <v>141</v>
      </c>
      <c r="AU132" s="171" t="s">
        <v>146</v>
      </c>
      <c r="AY132" s="14" t="s">
        <v>139</v>
      </c>
      <c r="BE132" s="172">
        <f t="shared" si="4"/>
        <v>0</v>
      </c>
      <c r="BF132" s="172">
        <f t="shared" si="5"/>
        <v>0</v>
      </c>
      <c r="BG132" s="172">
        <f t="shared" si="6"/>
        <v>0</v>
      </c>
      <c r="BH132" s="172">
        <f t="shared" si="7"/>
        <v>0</v>
      </c>
      <c r="BI132" s="172">
        <f t="shared" si="8"/>
        <v>0</v>
      </c>
      <c r="BJ132" s="14" t="s">
        <v>146</v>
      </c>
      <c r="BK132" s="172">
        <f t="shared" si="9"/>
        <v>0</v>
      </c>
      <c r="BL132" s="14" t="s">
        <v>145</v>
      </c>
      <c r="BM132" s="171" t="s">
        <v>170</v>
      </c>
    </row>
    <row r="133" spans="1:65" s="12" customFormat="1" ht="22.9" customHeight="1">
      <c r="B133" s="145"/>
      <c r="D133" s="146" t="s">
        <v>72</v>
      </c>
      <c r="E133" s="156" t="s">
        <v>146</v>
      </c>
      <c r="F133" s="156" t="s">
        <v>171</v>
      </c>
      <c r="I133" s="148"/>
      <c r="J133" s="157">
        <f>BK133</f>
        <v>0</v>
      </c>
      <c r="L133" s="145"/>
      <c r="M133" s="150"/>
      <c r="N133" s="151"/>
      <c r="O133" s="151"/>
      <c r="P133" s="152">
        <f>SUM(P134:P137)</f>
        <v>0</v>
      </c>
      <c r="Q133" s="151"/>
      <c r="R133" s="152">
        <f>SUM(R134:R137)</f>
        <v>0.76729358999999997</v>
      </c>
      <c r="S133" s="151"/>
      <c r="T133" s="153">
        <f>SUM(T134:T137)</f>
        <v>0</v>
      </c>
      <c r="AR133" s="146" t="s">
        <v>81</v>
      </c>
      <c r="AT133" s="154" t="s">
        <v>72</v>
      </c>
      <c r="AU133" s="154" t="s">
        <v>81</v>
      </c>
      <c r="AY133" s="146" t="s">
        <v>139</v>
      </c>
      <c r="BK133" s="155">
        <f>SUM(BK134:BK137)</f>
        <v>0</v>
      </c>
    </row>
    <row r="134" spans="1:65" s="2" customFormat="1" ht="24" customHeight="1">
      <c r="A134" s="29"/>
      <c r="B134" s="158"/>
      <c r="C134" s="159" t="s">
        <v>172</v>
      </c>
      <c r="D134" s="159" t="s">
        <v>141</v>
      </c>
      <c r="E134" s="160" t="s">
        <v>173</v>
      </c>
      <c r="F134" s="161" t="s">
        <v>174</v>
      </c>
      <c r="G134" s="162" t="s">
        <v>169</v>
      </c>
      <c r="H134" s="163">
        <v>5</v>
      </c>
      <c r="I134" s="164"/>
      <c r="J134" s="165">
        <f>ROUND(I134*H134,2)</f>
        <v>0</v>
      </c>
      <c r="K134" s="166"/>
      <c r="L134" s="30"/>
      <c r="M134" s="167" t="s">
        <v>1</v>
      </c>
      <c r="N134" s="168" t="s">
        <v>39</v>
      </c>
      <c r="O134" s="55"/>
      <c r="P134" s="169">
        <f>O134*H134</f>
        <v>0</v>
      </c>
      <c r="Q134" s="169">
        <v>0</v>
      </c>
      <c r="R134" s="169">
        <f>Q134*H134</f>
        <v>0</v>
      </c>
      <c r="S134" s="169">
        <v>0</v>
      </c>
      <c r="T134" s="170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145</v>
      </c>
      <c r="AT134" s="171" t="s">
        <v>141</v>
      </c>
      <c r="AU134" s="171" t="s">
        <v>146</v>
      </c>
      <c r="AY134" s="14" t="s">
        <v>139</v>
      </c>
      <c r="BE134" s="172">
        <f>IF(N134="základná",J134,0)</f>
        <v>0</v>
      </c>
      <c r="BF134" s="172">
        <f>IF(N134="znížená",J134,0)</f>
        <v>0</v>
      </c>
      <c r="BG134" s="172">
        <f>IF(N134="zákl. prenesená",J134,0)</f>
        <v>0</v>
      </c>
      <c r="BH134" s="172">
        <f>IF(N134="zníž. prenesená",J134,0)</f>
        <v>0</v>
      </c>
      <c r="BI134" s="172">
        <f>IF(N134="nulová",J134,0)</f>
        <v>0</v>
      </c>
      <c r="BJ134" s="14" t="s">
        <v>146</v>
      </c>
      <c r="BK134" s="172">
        <f>ROUND(I134*H134,2)</f>
        <v>0</v>
      </c>
      <c r="BL134" s="14" t="s">
        <v>145</v>
      </c>
      <c r="BM134" s="171" t="s">
        <v>175</v>
      </c>
    </row>
    <row r="135" spans="1:65" s="2" customFormat="1" ht="16.5" customHeight="1">
      <c r="A135" s="29"/>
      <c r="B135" s="158"/>
      <c r="C135" s="159" t="s">
        <v>176</v>
      </c>
      <c r="D135" s="159" t="s">
        <v>141</v>
      </c>
      <c r="E135" s="160" t="s">
        <v>269</v>
      </c>
      <c r="F135" s="161" t="s">
        <v>270</v>
      </c>
      <c r="G135" s="162" t="s">
        <v>144</v>
      </c>
      <c r="H135" s="163">
        <v>0.34300000000000003</v>
      </c>
      <c r="I135" s="164"/>
      <c r="J135" s="165">
        <f>ROUND(I135*H135,2)</f>
        <v>0</v>
      </c>
      <c r="K135" s="166"/>
      <c r="L135" s="30"/>
      <c r="M135" s="167" t="s">
        <v>1</v>
      </c>
      <c r="N135" s="168" t="s">
        <v>39</v>
      </c>
      <c r="O135" s="55"/>
      <c r="P135" s="169">
        <f>O135*H135</f>
        <v>0</v>
      </c>
      <c r="Q135" s="169">
        <v>2.2151299999999998</v>
      </c>
      <c r="R135" s="169">
        <f>Q135*H135</f>
        <v>0.75978959000000001</v>
      </c>
      <c r="S135" s="169">
        <v>0</v>
      </c>
      <c r="T135" s="170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145</v>
      </c>
      <c r="AT135" s="171" t="s">
        <v>141</v>
      </c>
      <c r="AU135" s="171" t="s">
        <v>146</v>
      </c>
      <c r="AY135" s="14" t="s">
        <v>139</v>
      </c>
      <c r="BE135" s="172">
        <f>IF(N135="základná",J135,0)</f>
        <v>0</v>
      </c>
      <c r="BF135" s="172">
        <f>IF(N135="znížená",J135,0)</f>
        <v>0</v>
      </c>
      <c r="BG135" s="172">
        <f>IF(N135="zákl. prenesená",J135,0)</f>
        <v>0</v>
      </c>
      <c r="BH135" s="172">
        <f>IF(N135="zníž. prenesená",J135,0)</f>
        <v>0</v>
      </c>
      <c r="BI135" s="172">
        <f>IF(N135="nulová",J135,0)</f>
        <v>0</v>
      </c>
      <c r="BJ135" s="14" t="s">
        <v>146</v>
      </c>
      <c r="BK135" s="172">
        <f>ROUND(I135*H135,2)</f>
        <v>0</v>
      </c>
      <c r="BL135" s="14" t="s">
        <v>145</v>
      </c>
      <c r="BM135" s="171" t="s">
        <v>271</v>
      </c>
    </row>
    <row r="136" spans="1:65" s="2" customFormat="1" ht="16.5" customHeight="1">
      <c r="A136" s="29"/>
      <c r="B136" s="158"/>
      <c r="C136" s="159" t="s">
        <v>107</v>
      </c>
      <c r="D136" s="159" t="s">
        <v>141</v>
      </c>
      <c r="E136" s="160" t="s">
        <v>272</v>
      </c>
      <c r="F136" s="161" t="s">
        <v>273</v>
      </c>
      <c r="G136" s="162" t="s">
        <v>169</v>
      </c>
      <c r="H136" s="163">
        <v>11.2</v>
      </c>
      <c r="I136" s="164"/>
      <c r="J136" s="165">
        <f>ROUND(I136*H136,2)</f>
        <v>0</v>
      </c>
      <c r="K136" s="166"/>
      <c r="L136" s="30"/>
      <c r="M136" s="167" t="s">
        <v>1</v>
      </c>
      <c r="N136" s="168" t="s">
        <v>39</v>
      </c>
      <c r="O136" s="55"/>
      <c r="P136" s="169">
        <f>O136*H136</f>
        <v>0</v>
      </c>
      <c r="Q136" s="169">
        <v>6.7000000000000002E-4</v>
      </c>
      <c r="R136" s="169">
        <f>Q136*H136</f>
        <v>7.5039999999999994E-3</v>
      </c>
      <c r="S136" s="169">
        <v>0</v>
      </c>
      <c r="T136" s="170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145</v>
      </c>
      <c r="AT136" s="171" t="s">
        <v>141</v>
      </c>
      <c r="AU136" s="171" t="s">
        <v>146</v>
      </c>
      <c r="AY136" s="14" t="s">
        <v>139</v>
      </c>
      <c r="BE136" s="172">
        <f>IF(N136="základná",J136,0)</f>
        <v>0</v>
      </c>
      <c r="BF136" s="172">
        <f>IF(N136="znížená",J136,0)</f>
        <v>0</v>
      </c>
      <c r="BG136" s="172">
        <f>IF(N136="zákl. prenesená",J136,0)</f>
        <v>0</v>
      </c>
      <c r="BH136" s="172">
        <f>IF(N136="zníž. prenesená",J136,0)</f>
        <v>0</v>
      </c>
      <c r="BI136" s="172">
        <f>IF(N136="nulová",J136,0)</f>
        <v>0</v>
      </c>
      <c r="BJ136" s="14" t="s">
        <v>146</v>
      </c>
      <c r="BK136" s="172">
        <f>ROUND(I136*H136,2)</f>
        <v>0</v>
      </c>
      <c r="BL136" s="14" t="s">
        <v>145</v>
      </c>
      <c r="BM136" s="171" t="s">
        <v>274</v>
      </c>
    </row>
    <row r="137" spans="1:65" s="2" customFormat="1" ht="16.5" customHeight="1">
      <c r="A137" s="29"/>
      <c r="B137" s="158"/>
      <c r="C137" s="159" t="s">
        <v>183</v>
      </c>
      <c r="D137" s="159" t="s">
        <v>141</v>
      </c>
      <c r="E137" s="160" t="s">
        <v>275</v>
      </c>
      <c r="F137" s="161" t="s">
        <v>276</v>
      </c>
      <c r="G137" s="162" t="s">
        <v>169</v>
      </c>
      <c r="H137" s="163">
        <v>11.2</v>
      </c>
      <c r="I137" s="164"/>
      <c r="J137" s="165">
        <f>ROUND(I137*H137,2)</f>
        <v>0</v>
      </c>
      <c r="K137" s="166"/>
      <c r="L137" s="30"/>
      <c r="M137" s="167" t="s">
        <v>1</v>
      </c>
      <c r="N137" s="168" t="s">
        <v>39</v>
      </c>
      <c r="O137" s="55"/>
      <c r="P137" s="169">
        <f>O137*H137</f>
        <v>0</v>
      </c>
      <c r="Q137" s="169">
        <v>0</v>
      </c>
      <c r="R137" s="169">
        <f>Q137*H137</f>
        <v>0</v>
      </c>
      <c r="S137" s="169">
        <v>0</v>
      </c>
      <c r="T137" s="170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145</v>
      </c>
      <c r="AT137" s="171" t="s">
        <v>141</v>
      </c>
      <c r="AU137" s="171" t="s">
        <v>146</v>
      </c>
      <c r="AY137" s="14" t="s">
        <v>139</v>
      </c>
      <c r="BE137" s="172">
        <f>IF(N137="základná",J137,0)</f>
        <v>0</v>
      </c>
      <c r="BF137" s="172">
        <f>IF(N137="znížená",J137,0)</f>
        <v>0</v>
      </c>
      <c r="BG137" s="172">
        <f>IF(N137="zákl. prenesená",J137,0)</f>
        <v>0</v>
      </c>
      <c r="BH137" s="172">
        <f>IF(N137="zníž. prenesená",J137,0)</f>
        <v>0</v>
      </c>
      <c r="BI137" s="172">
        <f>IF(N137="nulová",J137,0)</f>
        <v>0</v>
      </c>
      <c r="BJ137" s="14" t="s">
        <v>146</v>
      </c>
      <c r="BK137" s="172">
        <f>ROUND(I137*H137,2)</f>
        <v>0</v>
      </c>
      <c r="BL137" s="14" t="s">
        <v>145</v>
      </c>
      <c r="BM137" s="171" t="s">
        <v>277</v>
      </c>
    </row>
    <row r="138" spans="1:65" s="12" customFormat="1" ht="22.9" customHeight="1">
      <c r="B138" s="145"/>
      <c r="D138" s="146" t="s">
        <v>72</v>
      </c>
      <c r="E138" s="156" t="s">
        <v>145</v>
      </c>
      <c r="F138" s="156" t="s">
        <v>195</v>
      </c>
      <c r="I138" s="148"/>
      <c r="J138" s="157">
        <f>BK138</f>
        <v>0</v>
      </c>
      <c r="L138" s="145"/>
      <c r="M138" s="150"/>
      <c r="N138" s="151"/>
      <c r="O138" s="151"/>
      <c r="P138" s="152">
        <f>P139</f>
        <v>0</v>
      </c>
      <c r="Q138" s="151"/>
      <c r="R138" s="152">
        <f>R139</f>
        <v>0.8096000000000001</v>
      </c>
      <c r="S138" s="151"/>
      <c r="T138" s="153">
        <f>T139</f>
        <v>0</v>
      </c>
      <c r="AR138" s="146" t="s">
        <v>81</v>
      </c>
      <c r="AT138" s="154" t="s">
        <v>72</v>
      </c>
      <c r="AU138" s="154" t="s">
        <v>81</v>
      </c>
      <c r="AY138" s="146" t="s">
        <v>139</v>
      </c>
      <c r="BK138" s="155">
        <f>BK139</f>
        <v>0</v>
      </c>
    </row>
    <row r="139" spans="1:65" s="2" customFormat="1" ht="24" customHeight="1">
      <c r="A139" s="29"/>
      <c r="B139" s="158"/>
      <c r="C139" s="159" t="s">
        <v>187</v>
      </c>
      <c r="D139" s="159" t="s">
        <v>141</v>
      </c>
      <c r="E139" s="160" t="s">
        <v>197</v>
      </c>
      <c r="F139" s="161" t="s">
        <v>198</v>
      </c>
      <c r="G139" s="162" t="s">
        <v>169</v>
      </c>
      <c r="H139" s="163">
        <v>5</v>
      </c>
      <c r="I139" s="164"/>
      <c r="J139" s="165">
        <f>ROUND(I139*H139,2)</f>
        <v>0</v>
      </c>
      <c r="K139" s="166"/>
      <c r="L139" s="30"/>
      <c r="M139" s="167" t="s">
        <v>1</v>
      </c>
      <c r="N139" s="168" t="s">
        <v>39</v>
      </c>
      <c r="O139" s="55"/>
      <c r="P139" s="169">
        <f>O139*H139</f>
        <v>0</v>
      </c>
      <c r="Q139" s="169">
        <v>0.16192000000000001</v>
      </c>
      <c r="R139" s="169">
        <f>Q139*H139</f>
        <v>0.8096000000000001</v>
      </c>
      <c r="S139" s="169">
        <v>0</v>
      </c>
      <c r="T139" s="170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145</v>
      </c>
      <c r="AT139" s="171" t="s">
        <v>141</v>
      </c>
      <c r="AU139" s="171" t="s">
        <v>146</v>
      </c>
      <c r="AY139" s="14" t="s">
        <v>139</v>
      </c>
      <c r="BE139" s="172">
        <f>IF(N139="základná",J139,0)</f>
        <v>0</v>
      </c>
      <c r="BF139" s="172">
        <f>IF(N139="znížená",J139,0)</f>
        <v>0</v>
      </c>
      <c r="BG139" s="172">
        <f>IF(N139="zákl. prenesená",J139,0)</f>
        <v>0</v>
      </c>
      <c r="BH139" s="172">
        <f>IF(N139="zníž. prenesená",J139,0)</f>
        <v>0</v>
      </c>
      <c r="BI139" s="172">
        <f>IF(N139="nulová",J139,0)</f>
        <v>0</v>
      </c>
      <c r="BJ139" s="14" t="s">
        <v>146</v>
      </c>
      <c r="BK139" s="172">
        <f>ROUND(I139*H139,2)</f>
        <v>0</v>
      </c>
      <c r="BL139" s="14" t="s">
        <v>145</v>
      </c>
      <c r="BM139" s="171" t="s">
        <v>199</v>
      </c>
    </row>
    <row r="140" spans="1:65" s="12" customFormat="1" ht="22.9" customHeight="1">
      <c r="B140" s="145"/>
      <c r="D140" s="146" t="s">
        <v>72</v>
      </c>
      <c r="E140" s="156" t="s">
        <v>158</v>
      </c>
      <c r="F140" s="156" t="s">
        <v>200</v>
      </c>
      <c r="I140" s="148"/>
      <c r="J140" s="157">
        <f>BK140</f>
        <v>0</v>
      </c>
      <c r="L140" s="145"/>
      <c r="M140" s="150"/>
      <c r="N140" s="151"/>
      <c r="O140" s="151"/>
      <c r="P140" s="152">
        <f>SUM(P141:P142)</f>
        <v>0</v>
      </c>
      <c r="Q140" s="151"/>
      <c r="R140" s="152">
        <f>SUM(R141:R142)</f>
        <v>0.46255000000000002</v>
      </c>
      <c r="S140" s="151"/>
      <c r="T140" s="153">
        <f>SUM(T141:T142)</f>
        <v>0</v>
      </c>
      <c r="AR140" s="146" t="s">
        <v>81</v>
      </c>
      <c r="AT140" s="154" t="s">
        <v>72</v>
      </c>
      <c r="AU140" s="154" t="s">
        <v>81</v>
      </c>
      <c r="AY140" s="146" t="s">
        <v>139</v>
      </c>
      <c r="BK140" s="155">
        <f>SUM(BK141:BK142)</f>
        <v>0</v>
      </c>
    </row>
    <row r="141" spans="1:65" s="2" customFormat="1" ht="36" customHeight="1">
      <c r="A141" s="29"/>
      <c r="B141" s="158"/>
      <c r="C141" s="159" t="s">
        <v>191</v>
      </c>
      <c r="D141" s="159" t="s">
        <v>141</v>
      </c>
      <c r="E141" s="160" t="s">
        <v>210</v>
      </c>
      <c r="F141" s="161" t="s">
        <v>211</v>
      </c>
      <c r="G141" s="162" t="s">
        <v>169</v>
      </c>
      <c r="H141" s="163">
        <v>5</v>
      </c>
      <c r="I141" s="164"/>
      <c r="J141" s="165">
        <f>ROUND(I141*H141,2)</f>
        <v>0</v>
      </c>
      <c r="K141" s="166"/>
      <c r="L141" s="30"/>
      <c r="M141" s="167" t="s">
        <v>1</v>
      </c>
      <c r="N141" s="168" t="s">
        <v>39</v>
      </c>
      <c r="O141" s="55"/>
      <c r="P141" s="169">
        <f>O141*H141</f>
        <v>0</v>
      </c>
      <c r="Q141" s="169">
        <v>9.2499999999999999E-2</v>
      </c>
      <c r="R141" s="169">
        <f>Q141*H141</f>
        <v>0.46250000000000002</v>
      </c>
      <c r="S141" s="169">
        <v>0</v>
      </c>
      <c r="T141" s="170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1" t="s">
        <v>145</v>
      </c>
      <c r="AT141" s="171" t="s">
        <v>141</v>
      </c>
      <c r="AU141" s="171" t="s">
        <v>146</v>
      </c>
      <c r="AY141" s="14" t="s">
        <v>139</v>
      </c>
      <c r="BE141" s="172">
        <f>IF(N141="základná",J141,0)</f>
        <v>0</v>
      </c>
      <c r="BF141" s="172">
        <f>IF(N141="znížená",J141,0)</f>
        <v>0</v>
      </c>
      <c r="BG141" s="172">
        <f>IF(N141="zákl. prenesená",J141,0)</f>
        <v>0</v>
      </c>
      <c r="BH141" s="172">
        <f>IF(N141="zníž. prenesená",J141,0)</f>
        <v>0</v>
      </c>
      <c r="BI141" s="172">
        <f>IF(N141="nulová",J141,0)</f>
        <v>0</v>
      </c>
      <c r="BJ141" s="14" t="s">
        <v>146</v>
      </c>
      <c r="BK141" s="172">
        <f>ROUND(I141*H141,2)</f>
        <v>0</v>
      </c>
      <c r="BL141" s="14" t="s">
        <v>145</v>
      </c>
      <c r="BM141" s="171" t="s">
        <v>212</v>
      </c>
    </row>
    <row r="142" spans="1:65" s="2" customFormat="1" ht="16.5" customHeight="1">
      <c r="A142" s="29"/>
      <c r="B142" s="158"/>
      <c r="C142" s="159" t="s">
        <v>196</v>
      </c>
      <c r="D142" s="159" t="s">
        <v>141</v>
      </c>
      <c r="E142" s="160" t="s">
        <v>219</v>
      </c>
      <c r="F142" s="161" t="s">
        <v>220</v>
      </c>
      <c r="G142" s="162" t="s">
        <v>169</v>
      </c>
      <c r="H142" s="163">
        <v>5</v>
      </c>
      <c r="I142" s="164"/>
      <c r="J142" s="165">
        <f>ROUND(I142*H142,2)</f>
        <v>0</v>
      </c>
      <c r="K142" s="166"/>
      <c r="L142" s="30"/>
      <c r="M142" s="167" t="s">
        <v>1</v>
      </c>
      <c r="N142" s="168" t="s">
        <v>39</v>
      </c>
      <c r="O142" s="55"/>
      <c r="P142" s="169">
        <f>O142*H142</f>
        <v>0</v>
      </c>
      <c r="Q142" s="169">
        <v>1.0000000000000001E-5</v>
      </c>
      <c r="R142" s="169">
        <f>Q142*H142</f>
        <v>5.0000000000000002E-5</v>
      </c>
      <c r="S142" s="169">
        <v>0</v>
      </c>
      <c r="T142" s="170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1" t="s">
        <v>145</v>
      </c>
      <c r="AT142" s="171" t="s">
        <v>141</v>
      </c>
      <c r="AU142" s="171" t="s">
        <v>146</v>
      </c>
      <c r="AY142" s="14" t="s">
        <v>139</v>
      </c>
      <c r="BE142" s="172">
        <f>IF(N142="základná",J142,0)</f>
        <v>0</v>
      </c>
      <c r="BF142" s="172">
        <f>IF(N142="znížená",J142,0)</f>
        <v>0</v>
      </c>
      <c r="BG142" s="172">
        <f>IF(N142="zákl. prenesená",J142,0)</f>
        <v>0</v>
      </c>
      <c r="BH142" s="172">
        <f>IF(N142="zníž. prenesená",J142,0)</f>
        <v>0</v>
      </c>
      <c r="BI142" s="172">
        <f>IF(N142="nulová",J142,0)</f>
        <v>0</v>
      </c>
      <c r="BJ142" s="14" t="s">
        <v>146</v>
      </c>
      <c r="BK142" s="172">
        <f>ROUND(I142*H142,2)</f>
        <v>0</v>
      </c>
      <c r="BL142" s="14" t="s">
        <v>145</v>
      </c>
      <c r="BM142" s="171" t="s">
        <v>221</v>
      </c>
    </row>
    <row r="143" spans="1:65" s="12" customFormat="1" ht="22.9" customHeight="1">
      <c r="B143" s="145"/>
      <c r="D143" s="146" t="s">
        <v>72</v>
      </c>
      <c r="E143" s="156" t="s">
        <v>176</v>
      </c>
      <c r="F143" s="156" t="s">
        <v>222</v>
      </c>
      <c r="I143" s="148"/>
      <c r="J143" s="157">
        <f>BK143</f>
        <v>0</v>
      </c>
      <c r="L143" s="145"/>
      <c r="M143" s="150"/>
      <c r="N143" s="151"/>
      <c r="O143" s="151"/>
      <c r="P143" s="152">
        <f>SUM(P144:P145)</f>
        <v>0</v>
      </c>
      <c r="Q143" s="151"/>
      <c r="R143" s="152">
        <f>SUM(R144:R145)</f>
        <v>5.8680000000000003E-2</v>
      </c>
      <c r="S143" s="151"/>
      <c r="T143" s="153">
        <f>SUM(T144:T145)</f>
        <v>0</v>
      </c>
      <c r="AR143" s="146" t="s">
        <v>81</v>
      </c>
      <c r="AT143" s="154" t="s">
        <v>72</v>
      </c>
      <c r="AU143" s="154" t="s">
        <v>81</v>
      </c>
      <c r="AY143" s="146" t="s">
        <v>139</v>
      </c>
      <c r="BK143" s="155">
        <f>SUM(BK144:BK145)</f>
        <v>0</v>
      </c>
    </row>
    <row r="144" spans="1:65" s="2" customFormat="1" ht="24" customHeight="1">
      <c r="A144" s="29"/>
      <c r="B144" s="158"/>
      <c r="C144" s="159" t="s">
        <v>201</v>
      </c>
      <c r="D144" s="159" t="s">
        <v>141</v>
      </c>
      <c r="E144" s="160" t="s">
        <v>237</v>
      </c>
      <c r="F144" s="161" t="s">
        <v>238</v>
      </c>
      <c r="G144" s="162" t="s">
        <v>230</v>
      </c>
      <c r="H144" s="163">
        <v>4</v>
      </c>
      <c r="I144" s="164"/>
      <c r="J144" s="165">
        <f>ROUND(I144*H144,2)</f>
        <v>0</v>
      </c>
      <c r="K144" s="166"/>
      <c r="L144" s="30"/>
      <c r="M144" s="167" t="s">
        <v>1</v>
      </c>
      <c r="N144" s="168" t="s">
        <v>39</v>
      </c>
      <c r="O144" s="55"/>
      <c r="P144" s="169">
        <f>O144*H144</f>
        <v>0</v>
      </c>
      <c r="Q144" s="169">
        <v>6.7000000000000002E-4</v>
      </c>
      <c r="R144" s="169">
        <f>Q144*H144</f>
        <v>2.6800000000000001E-3</v>
      </c>
      <c r="S144" s="169">
        <v>0</v>
      </c>
      <c r="T144" s="170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1" t="s">
        <v>145</v>
      </c>
      <c r="AT144" s="171" t="s">
        <v>141</v>
      </c>
      <c r="AU144" s="171" t="s">
        <v>146</v>
      </c>
      <c r="AY144" s="14" t="s">
        <v>139</v>
      </c>
      <c r="BE144" s="172">
        <f>IF(N144="základná",J144,0)</f>
        <v>0</v>
      </c>
      <c r="BF144" s="172">
        <f>IF(N144="znížená",J144,0)</f>
        <v>0</v>
      </c>
      <c r="BG144" s="172">
        <f>IF(N144="zákl. prenesená",J144,0)</f>
        <v>0</v>
      </c>
      <c r="BH144" s="172">
        <f>IF(N144="zníž. prenesená",J144,0)</f>
        <v>0</v>
      </c>
      <c r="BI144" s="172">
        <f>IF(N144="nulová",J144,0)</f>
        <v>0</v>
      </c>
      <c r="BJ144" s="14" t="s">
        <v>146</v>
      </c>
      <c r="BK144" s="172">
        <f>ROUND(I144*H144,2)</f>
        <v>0</v>
      </c>
      <c r="BL144" s="14" t="s">
        <v>145</v>
      </c>
      <c r="BM144" s="171" t="s">
        <v>239</v>
      </c>
    </row>
    <row r="145" spans="1:65" s="2" customFormat="1" ht="24" customHeight="1">
      <c r="A145" s="29"/>
      <c r="B145" s="158"/>
      <c r="C145" s="173" t="s">
        <v>205</v>
      </c>
      <c r="D145" s="173" t="s">
        <v>214</v>
      </c>
      <c r="E145" s="174" t="s">
        <v>241</v>
      </c>
      <c r="F145" s="175" t="s">
        <v>278</v>
      </c>
      <c r="G145" s="176" t="s">
        <v>230</v>
      </c>
      <c r="H145" s="177">
        <v>4</v>
      </c>
      <c r="I145" s="178"/>
      <c r="J145" s="179">
        <f>ROUND(I145*H145,2)</f>
        <v>0</v>
      </c>
      <c r="K145" s="180"/>
      <c r="L145" s="181"/>
      <c r="M145" s="182" t="s">
        <v>1</v>
      </c>
      <c r="N145" s="183" t="s">
        <v>39</v>
      </c>
      <c r="O145" s="55"/>
      <c r="P145" s="169">
        <f>O145*H145</f>
        <v>0</v>
      </c>
      <c r="Q145" s="169">
        <v>1.4E-2</v>
      </c>
      <c r="R145" s="169">
        <f>Q145*H145</f>
        <v>5.6000000000000001E-2</v>
      </c>
      <c r="S145" s="169">
        <v>0</v>
      </c>
      <c r="T145" s="170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172</v>
      </c>
      <c r="AT145" s="171" t="s">
        <v>214</v>
      </c>
      <c r="AU145" s="171" t="s">
        <v>146</v>
      </c>
      <c r="AY145" s="14" t="s">
        <v>139</v>
      </c>
      <c r="BE145" s="172">
        <f>IF(N145="základná",J145,0)</f>
        <v>0</v>
      </c>
      <c r="BF145" s="172">
        <f>IF(N145="znížená",J145,0)</f>
        <v>0</v>
      </c>
      <c r="BG145" s="172">
        <f>IF(N145="zákl. prenesená",J145,0)</f>
        <v>0</v>
      </c>
      <c r="BH145" s="172">
        <f>IF(N145="zníž. prenesená",J145,0)</f>
        <v>0</v>
      </c>
      <c r="BI145" s="172">
        <f>IF(N145="nulová",J145,0)</f>
        <v>0</v>
      </c>
      <c r="BJ145" s="14" t="s">
        <v>146</v>
      </c>
      <c r="BK145" s="172">
        <f>ROUND(I145*H145,2)</f>
        <v>0</v>
      </c>
      <c r="BL145" s="14" t="s">
        <v>145</v>
      </c>
      <c r="BM145" s="171" t="s">
        <v>243</v>
      </c>
    </row>
    <row r="146" spans="1:65" s="12" customFormat="1" ht="22.9" customHeight="1">
      <c r="B146" s="145"/>
      <c r="D146" s="146" t="s">
        <v>72</v>
      </c>
      <c r="E146" s="156" t="s">
        <v>252</v>
      </c>
      <c r="F146" s="156" t="s">
        <v>253</v>
      </c>
      <c r="I146" s="148"/>
      <c r="J146" s="157">
        <f>BK146</f>
        <v>0</v>
      </c>
      <c r="L146" s="145"/>
      <c r="M146" s="150"/>
      <c r="N146" s="151"/>
      <c r="O146" s="151"/>
      <c r="P146" s="152">
        <f>P147</f>
        <v>0</v>
      </c>
      <c r="Q146" s="151"/>
      <c r="R146" s="152">
        <f>R147</f>
        <v>0</v>
      </c>
      <c r="S146" s="151"/>
      <c r="T146" s="153">
        <f>T147</f>
        <v>0</v>
      </c>
      <c r="AR146" s="146" t="s">
        <v>81</v>
      </c>
      <c r="AT146" s="154" t="s">
        <v>72</v>
      </c>
      <c r="AU146" s="154" t="s">
        <v>81</v>
      </c>
      <c r="AY146" s="146" t="s">
        <v>139</v>
      </c>
      <c r="BK146" s="155">
        <f>BK147</f>
        <v>0</v>
      </c>
    </row>
    <row r="147" spans="1:65" s="2" customFormat="1" ht="24" customHeight="1">
      <c r="A147" s="29"/>
      <c r="B147" s="158"/>
      <c r="C147" s="159" t="s">
        <v>209</v>
      </c>
      <c r="D147" s="159" t="s">
        <v>141</v>
      </c>
      <c r="E147" s="160" t="s">
        <v>255</v>
      </c>
      <c r="F147" s="161" t="s">
        <v>256</v>
      </c>
      <c r="G147" s="162" t="s">
        <v>257</v>
      </c>
      <c r="H147" s="163">
        <v>2.0979999999999999</v>
      </c>
      <c r="I147" s="164"/>
      <c r="J147" s="165">
        <f>ROUND(I147*H147,2)</f>
        <v>0</v>
      </c>
      <c r="K147" s="166"/>
      <c r="L147" s="30"/>
      <c r="M147" s="184" t="s">
        <v>1</v>
      </c>
      <c r="N147" s="185" t="s">
        <v>39</v>
      </c>
      <c r="O147" s="186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1" t="s">
        <v>145</v>
      </c>
      <c r="AT147" s="171" t="s">
        <v>141</v>
      </c>
      <c r="AU147" s="171" t="s">
        <v>146</v>
      </c>
      <c r="AY147" s="14" t="s">
        <v>139</v>
      </c>
      <c r="BE147" s="172">
        <f>IF(N147="základná",J147,0)</f>
        <v>0</v>
      </c>
      <c r="BF147" s="172">
        <f>IF(N147="znížená",J147,0)</f>
        <v>0</v>
      </c>
      <c r="BG147" s="172">
        <f>IF(N147="zákl. prenesená",J147,0)</f>
        <v>0</v>
      </c>
      <c r="BH147" s="172">
        <f>IF(N147="zníž. prenesená",J147,0)</f>
        <v>0</v>
      </c>
      <c r="BI147" s="172">
        <f>IF(N147="nulová",J147,0)</f>
        <v>0</v>
      </c>
      <c r="BJ147" s="14" t="s">
        <v>146</v>
      </c>
      <c r="BK147" s="172">
        <f>ROUND(I147*H147,2)</f>
        <v>0</v>
      </c>
      <c r="BL147" s="14" t="s">
        <v>145</v>
      </c>
      <c r="BM147" s="171" t="s">
        <v>258</v>
      </c>
    </row>
    <row r="148" spans="1:65" s="2" customFormat="1" ht="7" customHeight="1">
      <c r="A148" s="29"/>
      <c r="B148" s="44"/>
      <c r="C148" s="45"/>
      <c r="D148" s="45"/>
      <c r="E148" s="45"/>
      <c r="F148" s="45"/>
      <c r="G148" s="45"/>
      <c r="H148" s="45"/>
      <c r="I148" s="117"/>
      <c r="J148" s="45"/>
      <c r="K148" s="45"/>
      <c r="L148" s="30"/>
      <c r="M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</sheetData>
  <autoFilter ref="C122:K147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4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0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0"/>
      <c r="L2" s="205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91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110</v>
      </c>
      <c r="I4" s="90"/>
      <c r="L4" s="17"/>
      <c r="M4" s="92" t="s">
        <v>8</v>
      </c>
      <c r="AT4" s="14" t="s">
        <v>3</v>
      </c>
    </row>
    <row r="5" spans="1:46" s="1" customFormat="1" ht="7" customHeight="1">
      <c r="B5" s="17"/>
      <c r="I5" s="90"/>
      <c r="L5" s="17"/>
    </row>
    <row r="6" spans="1:46" s="1" customFormat="1" ht="12" customHeight="1">
      <c r="B6" s="17"/>
      <c r="D6" s="24" t="s">
        <v>14</v>
      </c>
      <c r="I6" s="90"/>
      <c r="L6" s="17"/>
    </row>
    <row r="7" spans="1:46" s="1" customFormat="1" ht="16.5" customHeight="1">
      <c r="B7" s="17"/>
      <c r="E7" s="229" t="str">
        <f>'Rekapitulácia stavby'!K6</f>
        <v>Doplnková infraštruktúra v meste Stará Ľubovňa</v>
      </c>
      <c r="F7" s="230"/>
      <c r="G7" s="230"/>
      <c r="H7" s="230"/>
      <c r="I7" s="90"/>
      <c r="L7" s="17"/>
    </row>
    <row r="8" spans="1:46" s="2" customFormat="1" ht="12" customHeight="1">
      <c r="A8" s="29"/>
      <c r="B8" s="30"/>
      <c r="C8" s="29"/>
      <c r="D8" s="24" t="s">
        <v>111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3" t="s">
        <v>280</v>
      </c>
      <c r="F9" s="228"/>
      <c r="G9" s="228"/>
      <c r="H9" s="228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9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94" t="s">
        <v>20</v>
      </c>
      <c r="J12" s="52">
        <f>'Rekapitulácia stavby'!AN8</f>
        <v>43908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94" t="s">
        <v>24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1" t="str">
        <f>'Rekapitulácia stavby'!E14</f>
        <v>Vyplň údaj</v>
      </c>
      <c r="F18" s="216"/>
      <c r="G18" s="216"/>
      <c r="H18" s="216"/>
      <c r="I18" s="94" t="s">
        <v>24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94" t="s">
        <v>22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94" t="s">
        <v>24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24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20" t="s">
        <v>1</v>
      </c>
      <c r="F27" s="220"/>
      <c r="G27" s="220"/>
      <c r="H27" s="220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4" customHeight="1">
      <c r="A30" s="29"/>
      <c r="B30" s="30"/>
      <c r="C30" s="29"/>
      <c r="D30" s="100" t="s">
        <v>33</v>
      </c>
      <c r="E30" s="29"/>
      <c r="F30" s="29"/>
      <c r="G30" s="29"/>
      <c r="H30" s="29"/>
      <c r="I30" s="93"/>
      <c r="J30" s="68">
        <f>ROUND(J122,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101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102" t="s">
        <v>37</v>
      </c>
      <c r="E33" s="24" t="s">
        <v>38</v>
      </c>
      <c r="F33" s="103">
        <f>ROUND((SUM(BE122:BE143)),  2)</f>
        <v>0</v>
      </c>
      <c r="G33" s="29"/>
      <c r="H33" s="29"/>
      <c r="I33" s="104">
        <v>0.2</v>
      </c>
      <c r="J33" s="103">
        <f>ROUND(((SUM(BE122:BE143))*I33),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24" t="s">
        <v>39</v>
      </c>
      <c r="F34" s="103">
        <f>ROUND((SUM(BF122:BF143)),  2)</f>
        <v>0</v>
      </c>
      <c r="G34" s="29"/>
      <c r="H34" s="29"/>
      <c r="I34" s="104">
        <v>0.2</v>
      </c>
      <c r="J34" s="103">
        <f>ROUND(((SUM(BF122:BF143))*I34),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4" t="s">
        <v>40</v>
      </c>
      <c r="F35" s="103">
        <f>ROUND((SUM(BG122:BG143)),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4" t="s">
        <v>41</v>
      </c>
      <c r="F36" s="103">
        <f>ROUND((SUM(BH122:BH143)),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24" t="s">
        <v>42</v>
      </c>
      <c r="F37" s="103">
        <f>ROUND((SUM(BI122:BI143)),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4" customHeight="1">
      <c r="A39" s="29"/>
      <c r="B39" s="30"/>
      <c r="C39" s="105"/>
      <c r="D39" s="106" t="s">
        <v>43</v>
      </c>
      <c r="E39" s="57"/>
      <c r="F39" s="57"/>
      <c r="G39" s="107" t="s">
        <v>44</v>
      </c>
      <c r="H39" s="108" t="s">
        <v>45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17"/>
      <c r="I41" s="90"/>
      <c r="L41" s="17"/>
    </row>
    <row r="42" spans="1:31" s="1" customFormat="1" ht="14.5" customHeight="1">
      <c r="B42" s="17"/>
      <c r="I42" s="90"/>
      <c r="L42" s="17"/>
    </row>
    <row r="43" spans="1:31" s="1" customFormat="1" ht="14.5" customHeight="1">
      <c r="B43" s="17"/>
      <c r="I43" s="90"/>
      <c r="L43" s="17"/>
    </row>
    <row r="44" spans="1:31" s="1" customFormat="1" ht="14.5" customHeight="1">
      <c r="B44" s="17"/>
      <c r="I44" s="90"/>
      <c r="L44" s="17"/>
    </row>
    <row r="45" spans="1:31" s="1" customFormat="1" ht="14.5" customHeight="1">
      <c r="B45" s="17"/>
      <c r="I45" s="90"/>
      <c r="L45" s="17"/>
    </row>
    <row r="46" spans="1:31" s="1" customFormat="1" ht="14.5" customHeight="1">
      <c r="B46" s="17"/>
      <c r="I46" s="90"/>
      <c r="L46" s="17"/>
    </row>
    <row r="47" spans="1:31" s="1" customFormat="1" ht="14.5" customHeight="1">
      <c r="B47" s="17"/>
      <c r="I47" s="90"/>
      <c r="L47" s="17"/>
    </row>
    <row r="48" spans="1:31" s="1" customFormat="1" ht="14.5" customHeight="1">
      <c r="B48" s="17"/>
      <c r="I48" s="90"/>
      <c r="L48" s="17"/>
    </row>
    <row r="49" spans="1:31" s="1" customFormat="1" ht="14.5" customHeight="1">
      <c r="B49" s="17"/>
      <c r="I49" s="90"/>
      <c r="L49" s="17"/>
    </row>
    <row r="50" spans="1:31" s="2" customFormat="1" ht="14.5" customHeight="1">
      <c r="B50" s="39"/>
      <c r="D50" s="40" t="s">
        <v>46</v>
      </c>
      <c r="E50" s="41"/>
      <c r="F50" s="41"/>
      <c r="G50" s="40" t="s">
        <v>47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5">
      <c r="A61" s="29"/>
      <c r="B61" s="30"/>
      <c r="C61" s="29"/>
      <c r="D61" s="42" t="s">
        <v>48</v>
      </c>
      <c r="E61" s="32"/>
      <c r="F61" s="113" t="s">
        <v>49</v>
      </c>
      <c r="G61" s="42" t="s">
        <v>48</v>
      </c>
      <c r="H61" s="32"/>
      <c r="I61" s="114"/>
      <c r="J61" s="11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5">
      <c r="A76" s="29"/>
      <c r="B76" s="30"/>
      <c r="C76" s="29"/>
      <c r="D76" s="42" t="s">
        <v>48</v>
      </c>
      <c r="E76" s="32"/>
      <c r="F76" s="113" t="s">
        <v>49</v>
      </c>
      <c r="G76" s="42" t="s">
        <v>48</v>
      </c>
      <c r="H76" s="32"/>
      <c r="I76" s="114"/>
      <c r="J76" s="11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hidden="1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hidden="1" customHeight="1">
      <c r="A82" s="29"/>
      <c r="B82" s="30"/>
      <c r="C82" s="18" t="s">
        <v>113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hidden="1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9" t="str">
        <f>E7</f>
        <v>Doplnková infraštruktúra v meste Stará Ľubovňa</v>
      </c>
      <c r="F85" s="230"/>
      <c r="G85" s="230"/>
      <c r="H85" s="230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111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3" t="str">
        <f>E9</f>
        <v>04 - SO 03 Stojan na bicykle 1,0x0,65m (Nemocnica)</v>
      </c>
      <c r="F87" s="228"/>
      <c r="G87" s="228"/>
      <c r="H87" s="228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hidden="1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>Stará Ľubovňa</v>
      </c>
      <c r="G89" s="29"/>
      <c r="H89" s="29"/>
      <c r="I89" s="94" t="s">
        <v>20</v>
      </c>
      <c r="J89" s="52">
        <f>IF(J12="","",J12)</f>
        <v>43908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hidden="1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8" hidden="1" customHeight="1">
      <c r="A91" s="29"/>
      <c r="B91" s="30"/>
      <c r="C91" s="24" t="s">
        <v>21</v>
      </c>
      <c r="D91" s="29"/>
      <c r="E91" s="29"/>
      <c r="F91" s="22" t="str">
        <f>E15</f>
        <v>Mesto Stará Ľubovňa</v>
      </c>
      <c r="G91" s="29"/>
      <c r="H91" s="29"/>
      <c r="I91" s="94" t="s">
        <v>27</v>
      </c>
      <c r="J91" s="27" t="str">
        <f>E21</f>
        <v>Ing. arch. Patrik Kasperkevič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94" t="s">
        <v>30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4" hidden="1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9" t="s">
        <v>114</v>
      </c>
      <c r="D94" s="105"/>
      <c r="E94" s="105"/>
      <c r="F94" s="105"/>
      <c r="G94" s="105"/>
      <c r="H94" s="105"/>
      <c r="I94" s="120"/>
      <c r="J94" s="121" t="s">
        <v>115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4" hidden="1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22" t="s">
        <v>116</v>
      </c>
      <c r="D96" s="29"/>
      <c r="E96" s="29"/>
      <c r="F96" s="29"/>
      <c r="G96" s="29"/>
      <c r="H96" s="29"/>
      <c r="I96" s="93"/>
      <c r="J96" s="68">
        <f>J122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117</v>
      </c>
    </row>
    <row r="97" spans="1:31" s="9" customFormat="1" ht="25" hidden="1" customHeight="1">
      <c r="B97" s="123"/>
      <c r="D97" s="124" t="s">
        <v>118</v>
      </c>
      <c r="E97" s="125"/>
      <c r="F97" s="125"/>
      <c r="G97" s="125"/>
      <c r="H97" s="125"/>
      <c r="I97" s="126"/>
      <c r="J97" s="127">
        <f>J123</f>
        <v>0</v>
      </c>
      <c r="L97" s="123"/>
    </row>
    <row r="98" spans="1:31" s="10" customFormat="1" ht="19.899999999999999" hidden="1" customHeight="1">
      <c r="B98" s="128"/>
      <c r="D98" s="129" t="s">
        <v>119</v>
      </c>
      <c r="E98" s="130"/>
      <c r="F98" s="130"/>
      <c r="G98" s="130"/>
      <c r="H98" s="130"/>
      <c r="I98" s="131"/>
      <c r="J98" s="132">
        <f>J124</f>
        <v>0</v>
      </c>
      <c r="L98" s="128"/>
    </row>
    <row r="99" spans="1:31" s="10" customFormat="1" ht="19.899999999999999" hidden="1" customHeight="1">
      <c r="B99" s="128"/>
      <c r="D99" s="129" t="s">
        <v>120</v>
      </c>
      <c r="E99" s="130"/>
      <c r="F99" s="130"/>
      <c r="G99" s="130"/>
      <c r="H99" s="130"/>
      <c r="I99" s="131"/>
      <c r="J99" s="132">
        <f>J131</f>
        <v>0</v>
      </c>
      <c r="L99" s="128"/>
    </row>
    <row r="100" spans="1:31" s="10" customFormat="1" ht="19.899999999999999" hidden="1" customHeight="1">
      <c r="B100" s="128"/>
      <c r="D100" s="129" t="s">
        <v>122</v>
      </c>
      <c r="E100" s="130"/>
      <c r="F100" s="130"/>
      <c r="G100" s="130"/>
      <c r="H100" s="130"/>
      <c r="I100" s="131"/>
      <c r="J100" s="132">
        <f>J136</f>
        <v>0</v>
      </c>
      <c r="L100" s="128"/>
    </row>
    <row r="101" spans="1:31" s="10" customFormat="1" ht="19.899999999999999" hidden="1" customHeight="1">
      <c r="B101" s="128"/>
      <c r="D101" s="129" t="s">
        <v>123</v>
      </c>
      <c r="E101" s="130"/>
      <c r="F101" s="130"/>
      <c r="G101" s="130"/>
      <c r="H101" s="130"/>
      <c r="I101" s="131"/>
      <c r="J101" s="132">
        <f>J138</f>
        <v>0</v>
      </c>
      <c r="L101" s="128"/>
    </row>
    <row r="102" spans="1:31" s="10" customFormat="1" ht="19.899999999999999" hidden="1" customHeight="1">
      <c r="B102" s="128"/>
      <c r="D102" s="129" t="s">
        <v>124</v>
      </c>
      <c r="E102" s="130"/>
      <c r="F102" s="130"/>
      <c r="G102" s="130"/>
      <c r="H102" s="130"/>
      <c r="I102" s="131"/>
      <c r="J102" s="132">
        <f>J142</f>
        <v>0</v>
      </c>
      <c r="L102" s="128"/>
    </row>
    <row r="103" spans="1:31" s="2" customFormat="1" ht="21.75" hidden="1" customHeight="1">
      <c r="A103" s="29"/>
      <c r="B103" s="30"/>
      <c r="C103" s="29"/>
      <c r="D103" s="29"/>
      <c r="E103" s="29"/>
      <c r="F103" s="29"/>
      <c r="G103" s="29"/>
      <c r="H103" s="29"/>
      <c r="I103" s="93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7" hidden="1" customHeight="1">
      <c r="A104" s="29"/>
      <c r="B104" s="44"/>
      <c r="C104" s="45"/>
      <c r="D104" s="45"/>
      <c r="E104" s="45"/>
      <c r="F104" s="45"/>
      <c r="G104" s="45"/>
      <c r="H104" s="45"/>
      <c r="I104" s="117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hidden="1"/>
    <row r="106" spans="1:31" hidden="1"/>
    <row r="107" spans="1:31" hidden="1"/>
    <row r="108" spans="1:31" s="2" customFormat="1" ht="7" customHeight="1">
      <c r="A108" s="29"/>
      <c r="B108" s="46"/>
      <c r="C108" s="47"/>
      <c r="D108" s="47"/>
      <c r="E108" s="47"/>
      <c r="F108" s="47"/>
      <c r="G108" s="47"/>
      <c r="H108" s="47"/>
      <c r="I108" s="118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5" customHeight="1">
      <c r="A109" s="29"/>
      <c r="B109" s="30"/>
      <c r="C109" s="18" t="s">
        <v>125</v>
      </c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7" customHeight="1">
      <c r="A110" s="29"/>
      <c r="B110" s="30"/>
      <c r="C110" s="29"/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14</v>
      </c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29" t="str">
        <f>E7</f>
        <v>Doplnková infraštruktúra v meste Stará Ľubovňa</v>
      </c>
      <c r="F112" s="230"/>
      <c r="G112" s="230"/>
      <c r="H112" s="230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111</v>
      </c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13" t="str">
        <f>E9</f>
        <v>04 - SO 03 Stojan na bicykle 1,0x0,65m (Nemocnica)</v>
      </c>
      <c r="F114" s="228"/>
      <c r="G114" s="228"/>
      <c r="H114" s="228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7" customHeight="1">
      <c r="A115" s="29"/>
      <c r="B115" s="30"/>
      <c r="C115" s="29"/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18</v>
      </c>
      <c r="D116" s="29"/>
      <c r="E116" s="29"/>
      <c r="F116" s="22" t="str">
        <f>F12</f>
        <v>Stará Ľubovňa</v>
      </c>
      <c r="G116" s="29"/>
      <c r="H116" s="29"/>
      <c r="I116" s="94" t="s">
        <v>20</v>
      </c>
      <c r="J116" s="52">
        <f>IF(J12="","",J12)</f>
        <v>43908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7" customHeight="1">
      <c r="A117" s="29"/>
      <c r="B117" s="30"/>
      <c r="C117" s="29"/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28" customHeight="1">
      <c r="A118" s="29"/>
      <c r="B118" s="30"/>
      <c r="C118" s="24" t="s">
        <v>21</v>
      </c>
      <c r="D118" s="29"/>
      <c r="E118" s="29"/>
      <c r="F118" s="22" t="str">
        <f>E15</f>
        <v>Mesto Stará Ľubovňa</v>
      </c>
      <c r="G118" s="29"/>
      <c r="H118" s="29"/>
      <c r="I118" s="94" t="s">
        <v>27</v>
      </c>
      <c r="J118" s="27" t="str">
        <f>E21</f>
        <v>Ing. arch. Patrik Kasperkevič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5" customHeight="1">
      <c r="A119" s="29"/>
      <c r="B119" s="30"/>
      <c r="C119" s="24" t="s">
        <v>25</v>
      </c>
      <c r="D119" s="29"/>
      <c r="E119" s="29"/>
      <c r="F119" s="22" t="str">
        <f>IF(E18="","",E18)</f>
        <v>Vyplň údaj</v>
      </c>
      <c r="G119" s="29"/>
      <c r="H119" s="29"/>
      <c r="I119" s="94" t="s">
        <v>30</v>
      </c>
      <c r="J119" s="27" t="str">
        <f>E24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4" customHeight="1">
      <c r="A120" s="29"/>
      <c r="B120" s="30"/>
      <c r="C120" s="29"/>
      <c r="D120" s="29"/>
      <c r="E120" s="29"/>
      <c r="F120" s="29"/>
      <c r="G120" s="29"/>
      <c r="H120" s="29"/>
      <c r="I120" s="93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33"/>
      <c r="B121" s="134"/>
      <c r="C121" s="135" t="s">
        <v>126</v>
      </c>
      <c r="D121" s="136" t="s">
        <v>58</v>
      </c>
      <c r="E121" s="136" t="s">
        <v>54</v>
      </c>
      <c r="F121" s="136" t="s">
        <v>55</v>
      </c>
      <c r="G121" s="136" t="s">
        <v>127</v>
      </c>
      <c r="H121" s="136" t="s">
        <v>128</v>
      </c>
      <c r="I121" s="137" t="s">
        <v>129</v>
      </c>
      <c r="J121" s="138" t="s">
        <v>115</v>
      </c>
      <c r="K121" s="139" t="s">
        <v>130</v>
      </c>
      <c r="L121" s="140"/>
      <c r="M121" s="59" t="s">
        <v>1</v>
      </c>
      <c r="N121" s="60" t="s">
        <v>37</v>
      </c>
      <c r="O121" s="60" t="s">
        <v>131</v>
      </c>
      <c r="P121" s="60" t="s">
        <v>132</v>
      </c>
      <c r="Q121" s="60" t="s">
        <v>133</v>
      </c>
      <c r="R121" s="60" t="s">
        <v>134</v>
      </c>
      <c r="S121" s="60" t="s">
        <v>135</v>
      </c>
      <c r="T121" s="61" t="s">
        <v>136</v>
      </c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</row>
    <row r="122" spans="1:65" s="2" customFormat="1" ht="22.9" customHeight="1">
      <c r="A122" s="29"/>
      <c r="B122" s="30"/>
      <c r="C122" s="66" t="s">
        <v>116</v>
      </c>
      <c r="D122" s="29"/>
      <c r="E122" s="29"/>
      <c r="F122" s="29"/>
      <c r="G122" s="29"/>
      <c r="H122" s="29"/>
      <c r="I122" s="93"/>
      <c r="J122" s="141">
        <f>BK122</f>
        <v>0</v>
      </c>
      <c r="K122" s="29"/>
      <c r="L122" s="30"/>
      <c r="M122" s="62"/>
      <c r="N122" s="53"/>
      <c r="O122" s="63"/>
      <c r="P122" s="142">
        <f>P123</f>
        <v>0</v>
      </c>
      <c r="Q122" s="63"/>
      <c r="R122" s="142">
        <f>R123</f>
        <v>1.2059735899999999</v>
      </c>
      <c r="S122" s="63"/>
      <c r="T122" s="143">
        <f>T123</f>
        <v>0.316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72</v>
      </c>
      <c r="AU122" s="14" t="s">
        <v>117</v>
      </c>
      <c r="BK122" s="144">
        <f>BK123</f>
        <v>0</v>
      </c>
    </row>
    <row r="123" spans="1:65" s="12" customFormat="1" ht="25.9" customHeight="1">
      <c r="B123" s="145"/>
      <c r="D123" s="146" t="s">
        <v>72</v>
      </c>
      <c r="E123" s="147" t="s">
        <v>137</v>
      </c>
      <c r="F123" s="147" t="s">
        <v>138</v>
      </c>
      <c r="I123" s="148"/>
      <c r="J123" s="149">
        <f>BK123</f>
        <v>0</v>
      </c>
      <c r="L123" s="145"/>
      <c r="M123" s="150"/>
      <c r="N123" s="151"/>
      <c r="O123" s="151"/>
      <c r="P123" s="152">
        <f>P124+P131+P136+P138+P142</f>
        <v>0</v>
      </c>
      <c r="Q123" s="151"/>
      <c r="R123" s="152">
        <f>R124+R131+R136+R138+R142</f>
        <v>1.2059735899999999</v>
      </c>
      <c r="S123" s="151"/>
      <c r="T123" s="153">
        <f>T124+T131+T136+T138+T142</f>
        <v>0.316</v>
      </c>
      <c r="AR123" s="146" t="s">
        <v>81</v>
      </c>
      <c r="AT123" s="154" t="s">
        <v>72</v>
      </c>
      <c r="AU123" s="154" t="s">
        <v>73</v>
      </c>
      <c r="AY123" s="146" t="s">
        <v>139</v>
      </c>
      <c r="BK123" s="155">
        <f>BK124+BK131+BK136+BK138+BK142</f>
        <v>0</v>
      </c>
    </row>
    <row r="124" spans="1:65" s="12" customFormat="1" ht="22.9" customHeight="1">
      <c r="B124" s="145"/>
      <c r="D124" s="146" t="s">
        <v>72</v>
      </c>
      <c r="E124" s="156" t="s">
        <v>81</v>
      </c>
      <c r="F124" s="156" t="s">
        <v>140</v>
      </c>
      <c r="I124" s="148"/>
      <c r="J124" s="157">
        <f>BK124</f>
        <v>0</v>
      </c>
      <c r="L124" s="145"/>
      <c r="M124" s="150"/>
      <c r="N124" s="151"/>
      <c r="O124" s="151"/>
      <c r="P124" s="152">
        <f>SUM(P125:P130)</f>
        <v>0</v>
      </c>
      <c r="Q124" s="151"/>
      <c r="R124" s="152">
        <f>SUM(R125:R130)</f>
        <v>0</v>
      </c>
      <c r="S124" s="151"/>
      <c r="T124" s="153">
        <f>SUM(T125:T130)</f>
        <v>0.316</v>
      </c>
      <c r="AR124" s="146" t="s">
        <v>81</v>
      </c>
      <c r="AT124" s="154" t="s">
        <v>72</v>
      </c>
      <c r="AU124" s="154" t="s">
        <v>81</v>
      </c>
      <c r="AY124" s="146" t="s">
        <v>139</v>
      </c>
      <c r="BK124" s="155">
        <f>SUM(BK125:BK130)</f>
        <v>0</v>
      </c>
    </row>
    <row r="125" spans="1:65" s="2" customFormat="1" ht="24" customHeight="1">
      <c r="A125" s="29"/>
      <c r="B125" s="158"/>
      <c r="C125" s="159" t="s">
        <v>81</v>
      </c>
      <c r="D125" s="159" t="s">
        <v>141</v>
      </c>
      <c r="E125" s="160" t="s">
        <v>281</v>
      </c>
      <c r="F125" s="161" t="s">
        <v>282</v>
      </c>
      <c r="G125" s="162" t="s">
        <v>169</v>
      </c>
      <c r="H125" s="163">
        <v>1</v>
      </c>
      <c r="I125" s="164"/>
      <c r="J125" s="165">
        <f t="shared" ref="J125:J130" si="0">ROUND(I125*H125,2)</f>
        <v>0</v>
      </c>
      <c r="K125" s="166"/>
      <c r="L125" s="30"/>
      <c r="M125" s="167" t="s">
        <v>1</v>
      </c>
      <c r="N125" s="168" t="s">
        <v>39</v>
      </c>
      <c r="O125" s="55"/>
      <c r="P125" s="169">
        <f t="shared" ref="P125:P130" si="1">O125*H125</f>
        <v>0</v>
      </c>
      <c r="Q125" s="169">
        <v>0</v>
      </c>
      <c r="R125" s="169">
        <f t="shared" ref="R125:R130" si="2">Q125*H125</f>
        <v>0</v>
      </c>
      <c r="S125" s="169">
        <v>0.316</v>
      </c>
      <c r="T125" s="170">
        <f t="shared" ref="T125:T130" si="3">S125*H125</f>
        <v>0.316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1" t="s">
        <v>145</v>
      </c>
      <c r="AT125" s="171" t="s">
        <v>141</v>
      </c>
      <c r="AU125" s="171" t="s">
        <v>146</v>
      </c>
      <c r="AY125" s="14" t="s">
        <v>139</v>
      </c>
      <c r="BE125" s="172">
        <f t="shared" ref="BE125:BE130" si="4">IF(N125="základná",J125,0)</f>
        <v>0</v>
      </c>
      <c r="BF125" s="172">
        <f t="shared" ref="BF125:BF130" si="5">IF(N125="znížená",J125,0)</f>
        <v>0</v>
      </c>
      <c r="BG125" s="172">
        <f t="shared" ref="BG125:BG130" si="6">IF(N125="zákl. prenesená",J125,0)</f>
        <v>0</v>
      </c>
      <c r="BH125" s="172">
        <f t="shared" ref="BH125:BH130" si="7">IF(N125="zníž. prenesená",J125,0)</f>
        <v>0</v>
      </c>
      <c r="BI125" s="172">
        <f t="shared" ref="BI125:BI130" si="8">IF(N125="nulová",J125,0)</f>
        <v>0</v>
      </c>
      <c r="BJ125" s="14" t="s">
        <v>146</v>
      </c>
      <c r="BK125" s="172">
        <f t="shared" ref="BK125:BK130" si="9">ROUND(I125*H125,2)</f>
        <v>0</v>
      </c>
      <c r="BL125" s="14" t="s">
        <v>145</v>
      </c>
      <c r="BM125" s="171" t="s">
        <v>283</v>
      </c>
    </row>
    <row r="126" spans="1:65" s="2" customFormat="1" ht="24" customHeight="1">
      <c r="A126" s="29"/>
      <c r="B126" s="158"/>
      <c r="C126" s="159" t="s">
        <v>146</v>
      </c>
      <c r="D126" s="159" t="s">
        <v>141</v>
      </c>
      <c r="E126" s="160" t="s">
        <v>266</v>
      </c>
      <c r="F126" s="161" t="s">
        <v>267</v>
      </c>
      <c r="G126" s="162" t="s">
        <v>144</v>
      </c>
      <c r="H126" s="163">
        <v>0.35</v>
      </c>
      <c r="I126" s="164"/>
      <c r="J126" s="165">
        <f t="shared" si="0"/>
        <v>0</v>
      </c>
      <c r="K126" s="166"/>
      <c r="L126" s="30"/>
      <c r="M126" s="167" t="s">
        <v>1</v>
      </c>
      <c r="N126" s="168" t="s">
        <v>39</v>
      </c>
      <c r="O126" s="55"/>
      <c r="P126" s="169">
        <f t="shared" si="1"/>
        <v>0</v>
      </c>
      <c r="Q126" s="169">
        <v>0</v>
      </c>
      <c r="R126" s="169">
        <f t="shared" si="2"/>
        <v>0</v>
      </c>
      <c r="S126" s="169">
        <v>0</v>
      </c>
      <c r="T126" s="170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145</v>
      </c>
      <c r="AT126" s="171" t="s">
        <v>141</v>
      </c>
      <c r="AU126" s="171" t="s">
        <v>146</v>
      </c>
      <c r="AY126" s="14" t="s">
        <v>139</v>
      </c>
      <c r="BE126" s="172">
        <f t="shared" si="4"/>
        <v>0</v>
      </c>
      <c r="BF126" s="172">
        <f t="shared" si="5"/>
        <v>0</v>
      </c>
      <c r="BG126" s="172">
        <f t="shared" si="6"/>
        <v>0</v>
      </c>
      <c r="BH126" s="172">
        <f t="shared" si="7"/>
        <v>0</v>
      </c>
      <c r="BI126" s="172">
        <f t="shared" si="8"/>
        <v>0</v>
      </c>
      <c r="BJ126" s="14" t="s">
        <v>146</v>
      </c>
      <c r="BK126" s="172">
        <f t="shared" si="9"/>
        <v>0</v>
      </c>
      <c r="BL126" s="14" t="s">
        <v>145</v>
      </c>
      <c r="BM126" s="171" t="s">
        <v>268</v>
      </c>
    </row>
    <row r="127" spans="1:65" s="2" customFormat="1" ht="36" customHeight="1">
      <c r="A127" s="29"/>
      <c r="B127" s="158"/>
      <c r="C127" s="159" t="s">
        <v>151</v>
      </c>
      <c r="D127" s="159" t="s">
        <v>141</v>
      </c>
      <c r="E127" s="160" t="s">
        <v>152</v>
      </c>
      <c r="F127" s="161" t="s">
        <v>153</v>
      </c>
      <c r="G127" s="162" t="s">
        <v>144</v>
      </c>
      <c r="H127" s="163">
        <v>0.35</v>
      </c>
      <c r="I127" s="164"/>
      <c r="J127" s="165">
        <f t="shared" si="0"/>
        <v>0</v>
      </c>
      <c r="K127" s="166"/>
      <c r="L127" s="30"/>
      <c r="M127" s="167" t="s">
        <v>1</v>
      </c>
      <c r="N127" s="168" t="s">
        <v>39</v>
      </c>
      <c r="O127" s="55"/>
      <c r="P127" s="169">
        <f t="shared" si="1"/>
        <v>0</v>
      </c>
      <c r="Q127" s="169">
        <v>0</v>
      </c>
      <c r="R127" s="169">
        <f t="shared" si="2"/>
        <v>0</v>
      </c>
      <c r="S127" s="169">
        <v>0</v>
      </c>
      <c r="T127" s="170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145</v>
      </c>
      <c r="AT127" s="171" t="s">
        <v>141</v>
      </c>
      <c r="AU127" s="171" t="s">
        <v>146</v>
      </c>
      <c r="AY127" s="14" t="s">
        <v>139</v>
      </c>
      <c r="BE127" s="172">
        <f t="shared" si="4"/>
        <v>0</v>
      </c>
      <c r="BF127" s="172">
        <f t="shared" si="5"/>
        <v>0</v>
      </c>
      <c r="BG127" s="172">
        <f t="shared" si="6"/>
        <v>0</v>
      </c>
      <c r="BH127" s="172">
        <f t="shared" si="7"/>
        <v>0</v>
      </c>
      <c r="BI127" s="172">
        <f t="shared" si="8"/>
        <v>0</v>
      </c>
      <c r="BJ127" s="14" t="s">
        <v>146</v>
      </c>
      <c r="BK127" s="172">
        <f t="shared" si="9"/>
        <v>0</v>
      </c>
      <c r="BL127" s="14" t="s">
        <v>145</v>
      </c>
      <c r="BM127" s="171" t="s">
        <v>154</v>
      </c>
    </row>
    <row r="128" spans="1:65" s="2" customFormat="1" ht="24" customHeight="1">
      <c r="A128" s="29"/>
      <c r="B128" s="158"/>
      <c r="C128" s="159" t="s">
        <v>145</v>
      </c>
      <c r="D128" s="159" t="s">
        <v>141</v>
      </c>
      <c r="E128" s="160" t="s">
        <v>155</v>
      </c>
      <c r="F128" s="161" t="s">
        <v>156</v>
      </c>
      <c r="G128" s="162" t="s">
        <v>144</v>
      </c>
      <c r="H128" s="163">
        <v>0.35</v>
      </c>
      <c r="I128" s="164"/>
      <c r="J128" s="165">
        <f t="shared" si="0"/>
        <v>0</v>
      </c>
      <c r="K128" s="166"/>
      <c r="L128" s="30"/>
      <c r="M128" s="167" t="s">
        <v>1</v>
      </c>
      <c r="N128" s="168" t="s">
        <v>39</v>
      </c>
      <c r="O128" s="55"/>
      <c r="P128" s="169">
        <f t="shared" si="1"/>
        <v>0</v>
      </c>
      <c r="Q128" s="169">
        <v>0</v>
      </c>
      <c r="R128" s="169">
        <f t="shared" si="2"/>
        <v>0</v>
      </c>
      <c r="S128" s="169">
        <v>0</v>
      </c>
      <c r="T128" s="170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145</v>
      </c>
      <c r="AT128" s="171" t="s">
        <v>141</v>
      </c>
      <c r="AU128" s="171" t="s">
        <v>146</v>
      </c>
      <c r="AY128" s="14" t="s">
        <v>139</v>
      </c>
      <c r="BE128" s="172">
        <f t="shared" si="4"/>
        <v>0</v>
      </c>
      <c r="BF128" s="172">
        <f t="shared" si="5"/>
        <v>0</v>
      </c>
      <c r="BG128" s="172">
        <f t="shared" si="6"/>
        <v>0</v>
      </c>
      <c r="BH128" s="172">
        <f t="shared" si="7"/>
        <v>0</v>
      </c>
      <c r="BI128" s="172">
        <f t="shared" si="8"/>
        <v>0</v>
      </c>
      <c r="BJ128" s="14" t="s">
        <v>146</v>
      </c>
      <c r="BK128" s="172">
        <f t="shared" si="9"/>
        <v>0</v>
      </c>
      <c r="BL128" s="14" t="s">
        <v>145</v>
      </c>
      <c r="BM128" s="171" t="s">
        <v>157</v>
      </c>
    </row>
    <row r="129" spans="1:65" s="2" customFormat="1" ht="16.5" customHeight="1">
      <c r="A129" s="29"/>
      <c r="B129" s="158"/>
      <c r="C129" s="159" t="s">
        <v>158</v>
      </c>
      <c r="D129" s="159" t="s">
        <v>141</v>
      </c>
      <c r="E129" s="160" t="s">
        <v>159</v>
      </c>
      <c r="F129" s="161" t="s">
        <v>160</v>
      </c>
      <c r="G129" s="162" t="s">
        <v>144</v>
      </c>
      <c r="H129" s="163">
        <v>0.35</v>
      </c>
      <c r="I129" s="164"/>
      <c r="J129" s="165">
        <f t="shared" si="0"/>
        <v>0</v>
      </c>
      <c r="K129" s="166"/>
      <c r="L129" s="30"/>
      <c r="M129" s="167" t="s">
        <v>1</v>
      </c>
      <c r="N129" s="168" t="s">
        <v>39</v>
      </c>
      <c r="O129" s="55"/>
      <c r="P129" s="169">
        <f t="shared" si="1"/>
        <v>0</v>
      </c>
      <c r="Q129" s="169">
        <v>0</v>
      </c>
      <c r="R129" s="169">
        <f t="shared" si="2"/>
        <v>0</v>
      </c>
      <c r="S129" s="169">
        <v>0</v>
      </c>
      <c r="T129" s="170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145</v>
      </c>
      <c r="AT129" s="171" t="s">
        <v>141</v>
      </c>
      <c r="AU129" s="171" t="s">
        <v>146</v>
      </c>
      <c r="AY129" s="14" t="s">
        <v>139</v>
      </c>
      <c r="BE129" s="172">
        <f t="shared" si="4"/>
        <v>0</v>
      </c>
      <c r="BF129" s="172">
        <f t="shared" si="5"/>
        <v>0</v>
      </c>
      <c r="BG129" s="172">
        <f t="shared" si="6"/>
        <v>0</v>
      </c>
      <c r="BH129" s="172">
        <f t="shared" si="7"/>
        <v>0</v>
      </c>
      <c r="BI129" s="172">
        <f t="shared" si="8"/>
        <v>0</v>
      </c>
      <c r="BJ129" s="14" t="s">
        <v>146</v>
      </c>
      <c r="BK129" s="172">
        <f t="shared" si="9"/>
        <v>0</v>
      </c>
      <c r="BL129" s="14" t="s">
        <v>145</v>
      </c>
      <c r="BM129" s="171" t="s">
        <v>161</v>
      </c>
    </row>
    <row r="130" spans="1:65" s="2" customFormat="1" ht="24" customHeight="1">
      <c r="A130" s="29"/>
      <c r="B130" s="158"/>
      <c r="C130" s="159" t="s">
        <v>162</v>
      </c>
      <c r="D130" s="159" t="s">
        <v>141</v>
      </c>
      <c r="E130" s="160" t="s">
        <v>167</v>
      </c>
      <c r="F130" s="161" t="s">
        <v>168</v>
      </c>
      <c r="G130" s="162" t="s">
        <v>169</v>
      </c>
      <c r="H130" s="163">
        <v>0.35</v>
      </c>
      <c r="I130" s="164"/>
      <c r="J130" s="165">
        <f t="shared" si="0"/>
        <v>0</v>
      </c>
      <c r="K130" s="166"/>
      <c r="L130" s="30"/>
      <c r="M130" s="167" t="s">
        <v>1</v>
      </c>
      <c r="N130" s="168" t="s">
        <v>39</v>
      </c>
      <c r="O130" s="55"/>
      <c r="P130" s="169">
        <f t="shared" si="1"/>
        <v>0</v>
      </c>
      <c r="Q130" s="169">
        <v>0</v>
      </c>
      <c r="R130" s="169">
        <f t="shared" si="2"/>
        <v>0</v>
      </c>
      <c r="S130" s="169">
        <v>0</v>
      </c>
      <c r="T130" s="170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145</v>
      </c>
      <c r="AT130" s="171" t="s">
        <v>141</v>
      </c>
      <c r="AU130" s="171" t="s">
        <v>146</v>
      </c>
      <c r="AY130" s="14" t="s">
        <v>139</v>
      </c>
      <c r="BE130" s="172">
        <f t="shared" si="4"/>
        <v>0</v>
      </c>
      <c r="BF130" s="172">
        <f t="shared" si="5"/>
        <v>0</v>
      </c>
      <c r="BG130" s="172">
        <f t="shared" si="6"/>
        <v>0</v>
      </c>
      <c r="BH130" s="172">
        <f t="shared" si="7"/>
        <v>0</v>
      </c>
      <c r="BI130" s="172">
        <f t="shared" si="8"/>
        <v>0</v>
      </c>
      <c r="BJ130" s="14" t="s">
        <v>146</v>
      </c>
      <c r="BK130" s="172">
        <f t="shared" si="9"/>
        <v>0</v>
      </c>
      <c r="BL130" s="14" t="s">
        <v>145</v>
      </c>
      <c r="BM130" s="171" t="s">
        <v>170</v>
      </c>
    </row>
    <row r="131" spans="1:65" s="12" customFormat="1" ht="22.9" customHeight="1">
      <c r="B131" s="145"/>
      <c r="D131" s="146" t="s">
        <v>72</v>
      </c>
      <c r="E131" s="156" t="s">
        <v>146</v>
      </c>
      <c r="F131" s="156" t="s">
        <v>171</v>
      </c>
      <c r="I131" s="148"/>
      <c r="J131" s="157">
        <f>BK131</f>
        <v>0</v>
      </c>
      <c r="L131" s="145"/>
      <c r="M131" s="150"/>
      <c r="N131" s="151"/>
      <c r="O131" s="151"/>
      <c r="P131" s="152">
        <f>SUM(P132:P135)</f>
        <v>0</v>
      </c>
      <c r="Q131" s="151"/>
      <c r="R131" s="152">
        <f>SUM(R132:R135)</f>
        <v>0.76729358999999997</v>
      </c>
      <c r="S131" s="151"/>
      <c r="T131" s="153">
        <f>SUM(T132:T135)</f>
        <v>0</v>
      </c>
      <c r="AR131" s="146" t="s">
        <v>81</v>
      </c>
      <c r="AT131" s="154" t="s">
        <v>72</v>
      </c>
      <c r="AU131" s="154" t="s">
        <v>81</v>
      </c>
      <c r="AY131" s="146" t="s">
        <v>139</v>
      </c>
      <c r="BK131" s="155">
        <f>SUM(BK132:BK135)</f>
        <v>0</v>
      </c>
    </row>
    <row r="132" spans="1:65" s="2" customFormat="1" ht="24" customHeight="1">
      <c r="A132" s="29"/>
      <c r="B132" s="158"/>
      <c r="C132" s="159" t="s">
        <v>166</v>
      </c>
      <c r="D132" s="159" t="s">
        <v>141</v>
      </c>
      <c r="E132" s="160" t="s">
        <v>173</v>
      </c>
      <c r="F132" s="161" t="s">
        <v>174</v>
      </c>
      <c r="G132" s="162" t="s">
        <v>169</v>
      </c>
      <c r="H132" s="163">
        <v>0.35</v>
      </c>
      <c r="I132" s="164"/>
      <c r="J132" s="165">
        <f>ROUND(I132*H132,2)</f>
        <v>0</v>
      </c>
      <c r="K132" s="166"/>
      <c r="L132" s="30"/>
      <c r="M132" s="167" t="s">
        <v>1</v>
      </c>
      <c r="N132" s="168" t="s">
        <v>39</v>
      </c>
      <c r="O132" s="55"/>
      <c r="P132" s="169">
        <f>O132*H132</f>
        <v>0</v>
      </c>
      <c r="Q132" s="169">
        <v>0</v>
      </c>
      <c r="R132" s="169">
        <f>Q132*H132</f>
        <v>0</v>
      </c>
      <c r="S132" s="169">
        <v>0</v>
      </c>
      <c r="T132" s="170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145</v>
      </c>
      <c r="AT132" s="171" t="s">
        <v>141</v>
      </c>
      <c r="AU132" s="171" t="s">
        <v>146</v>
      </c>
      <c r="AY132" s="14" t="s">
        <v>139</v>
      </c>
      <c r="BE132" s="172">
        <f>IF(N132="základná",J132,0)</f>
        <v>0</v>
      </c>
      <c r="BF132" s="172">
        <f>IF(N132="znížená",J132,0)</f>
        <v>0</v>
      </c>
      <c r="BG132" s="172">
        <f>IF(N132="zákl. prenesená",J132,0)</f>
        <v>0</v>
      </c>
      <c r="BH132" s="172">
        <f>IF(N132="zníž. prenesená",J132,0)</f>
        <v>0</v>
      </c>
      <c r="BI132" s="172">
        <f>IF(N132="nulová",J132,0)</f>
        <v>0</v>
      </c>
      <c r="BJ132" s="14" t="s">
        <v>146</v>
      </c>
      <c r="BK132" s="172">
        <f>ROUND(I132*H132,2)</f>
        <v>0</v>
      </c>
      <c r="BL132" s="14" t="s">
        <v>145</v>
      </c>
      <c r="BM132" s="171" t="s">
        <v>175</v>
      </c>
    </row>
    <row r="133" spans="1:65" s="2" customFormat="1" ht="16.5" customHeight="1">
      <c r="A133" s="29"/>
      <c r="B133" s="158"/>
      <c r="C133" s="159" t="s">
        <v>172</v>
      </c>
      <c r="D133" s="159" t="s">
        <v>141</v>
      </c>
      <c r="E133" s="160" t="s">
        <v>269</v>
      </c>
      <c r="F133" s="161" t="s">
        <v>270</v>
      </c>
      <c r="G133" s="162" t="s">
        <v>144</v>
      </c>
      <c r="H133" s="163">
        <v>0.34300000000000003</v>
      </c>
      <c r="I133" s="164"/>
      <c r="J133" s="165">
        <f>ROUND(I133*H133,2)</f>
        <v>0</v>
      </c>
      <c r="K133" s="166"/>
      <c r="L133" s="30"/>
      <c r="M133" s="167" t="s">
        <v>1</v>
      </c>
      <c r="N133" s="168" t="s">
        <v>39</v>
      </c>
      <c r="O133" s="55"/>
      <c r="P133" s="169">
        <f>O133*H133</f>
        <v>0</v>
      </c>
      <c r="Q133" s="169">
        <v>2.2151299999999998</v>
      </c>
      <c r="R133" s="169">
        <f>Q133*H133</f>
        <v>0.75978959000000001</v>
      </c>
      <c r="S133" s="169">
        <v>0</v>
      </c>
      <c r="T133" s="170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145</v>
      </c>
      <c r="AT133" s="171" t="s">
        <v>141</v>
      </c>
      <c r="AU133" s="171" t="s">
        <v>146</v>
      </c>
      <c r="AY133" s="14" t="s">
        <v>139</v>
      </c>
      <c r="BE133" s="172">
        <f>IF(N133="základná",J133,0)</f>
        <v>0</v>
      </c>
      <c r="BF133" s="172">
        <f>IF(N133="znížená",J133,0)</f>
        <v>0</v>
      </c>
      <c r="BG133" s="172">
        <f>IF(N133="zákl. prenesená",J133,0)</f>
        <v>0</v>
      </c>
      <c r="BH133" s="172">
        <f>IF(N133="zníž. prenesená",J133,0)</f>
        <v>0</v>
      </c>
      <c r="BI133" s="172">
        <f>IF(N133="nulová",J133,0)</f>
        <v>0</v>
      </c>
      <c r="BJ133" s="14" t="s">
        <v>146</v>
      </c>
      <c r="BK133" s="172">
        <f>ROUND(I133*H133,2)</f>
        <v>0</v>
      </c>
      <c r="BL133" s="14" t="s">
        <v>145</v>
      </c>
      <c r="BM133" s="171" t="s">
        <v>271</v>
      </c>
    </row>
    <row r="134" spans="1:65" s="2" customFormat="1" ht="16.5" customHeight="1">
      <c r="A134" s="29"/>
      <c r="B134" s="158"/>
      <c r="C134" s="159" t="s">
        <v>176</v>
      </c>
      <c r="D134" s="159" t="s">
        <v>141</v>
      </c>
      <c r="E134" s="160" t="s">
        <v>272</v>
      </c>
      <c r="F134" s="161" t="s">
        <v>273</v>
      </c>
      <c r="G134" s="162" t="s">
        <v>169</v>
      </c>
      <c r="H134" s="163">
        <v>11.2</v>
      </c>
      <c r="I134" s="164"/>
      <c r="J134" s="165">
        <f>ROUND(I134*H134,2)</f>
        <v>0</v>
      </c>
      <c r="K134" s="166"/>
      <c r="L134" s="30"/>
      <c r="M134" s="167" t="s">
        <v>1</v>
      </c>
      <c r="N134" s="168" t="s">
        <v>39</v>
      </c>
      <c r="O134" s="55"/>
      <c r="P134" s="169">
        <f>O134*H134</f>
        <v>0</v>
      </c>
      <c r="Q134" s="169">
        <v>6.7000000000000002E-4</v>
      </c>
      <c r="R134" s="169">
        <f>Q134*H134</f>
        <v>7.5039999999999994E-3</v>
      </c>
      <c r="S134" s="169">
        <v>0</v>
      </c>
      <c r="T134" s="170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145</v>
      </c>
      <c r="AT134" s="171" t="s">
        <v>141</v>
      </c>
      <c r="AU134" s="171" t="s">
        <v>146</v>
      </c>
      <c r="AY134" s="14" t="s">
        <v>139</v>
      </c>
      <c r="BE134" s="172">
        <f>IF(N134="základná",J134,0)</f>
        <v>0</v>
      </c>
      <c r="BF134" s="172">
        <f>IF(N134="znížená",J134,0)</f>
        <v>0</v>
      </c>
      <c r="BG134" s="172">
        <f>IF(N134="zákl. prenesená",J134,0)</f>
        <v>0</v>
      </c>
      <c r="BH134" s="172">
        <f>IF(N134="zníž. prenesená",J134,0)</f>
        <v>0</v>
      </c>
      <c r="BI134" s="172">
        <f>IF(N134="nulová",J134,0)</f>
        <v>0</v>
      </c>
      <c r="BJ134" s="14" t="s">
        <v>146</v>
      </c>
      <c r="BK134" s="172">
        <f>ROUND(I134*H134,2)</f>
        <v>0</v>
      </c>
      <c r="BL134" s="14" t="s">
        <v>145</v>
      </c>
      <c r="BM134" s="171" t="s">
        <v>274</v>
      </c>
    </row>
    <row r="135" spans="1:65" s="2" customFormat="1" ht="16.5" customHeight="1">
      <c r="A135" s="29"/>
      <c r="B135" s="158"/>
      <c r="C135" s="159" t="s">
        <v>107</v>
      </c>
      <c r="D135" s="159" t="s">
        <v>141</v>
      </c>
      <c r="E135" s="160" t="s">
        <v>275</v>
      </c>
      <c r="F135" s="161" t="s">
        <v>276</v>
      </c>
      <c r="G135" s="162" t="s">
        <v>169</v>
      </c>
      <c r="H135" s="163">
        <v>11.2</v>
      </c>
      <c r="I135" s="164"/>
      <c r="J135" s="165">
        <f>ROUND(I135*H135,2)</f>
        <v>0</v>
      </c>
      <c r="K135" s="166"/>
      <c r="L135" s="30"/>
      <c r="M135" s="167" t="s">
        <v>1</v>
      </c>
      <c r="N135" s="168" t="s">
        <v>39</v>
      </c>
      <c r="O135" s="55"/>
      <c r="P135" s="169">
        <f>O135*H135</f>
        <v>0</v>
      </c>
      <c r="Q135" s="169">
        <v>0</v>
      </c>
      <c r="R135" s="169">
        <f>Q135*H135</f>
        <v>0</v>
      </c>
      <c r="S135" s="169">
        <v>0</v>
      </c>
      <c r="T135" s="170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145</v>
      </c>
      <c r="AT135" s="171" t="s">
        <v>141</v>
      </c>
      <c r="AU135" s="171" t="s">
        <v>146</v>
      </c>
      <c r="AY135" s="14" t="s">
        <v>139</v>
      </c>
      <c r="BE135" s="172">
        <f>IF(N135="základná",J135,0)</f>
        <v>0</v>
      </c>
      <c r="BF135" s="172">
        <f>IF(N135="znížená",J135,0)</f>
        <v>0</v>
      </c>
      <c r="BG135" s="172">
        <f>IF(N135="zákl. prenesená",J135,0)</f>
        <v>0</v>
      </c>
      <c r="BH135" s="172">
        <f>IF(N135="zníž. prenesená",J135,0)</f>
        <v>0</v>
      </c>
      <c r="BI135" s="172">
        <f>IF(N135="nulová",J135,0)</f>
        <v>0</v>
      </c>
      <c r="BJ135" s="14" t="s">
        <v>146</v>
      </c>
      <c r="BK135" s="172">
        <f>ROUND(I135*H135,2)</f>
        <v>0</v>
      </c>
      <c r="BL135" s="14" t="s">
        <v>145</v>
      </c>
      <c r="BM135" s="171" t="s">
        <v>277</v>
      </c>
    </row>
    <row r="136" spans="1:65" s="12" customFormat="1" ht="22.9" customHeight="1">
      <c r="B136" s="145"/>
      <c r="D136" s="146" t="s">
        <v>72</v>
      </c>
      <c r="E136" s="156" t="s">
        <v>158</v>
      </c>
      <c r="F136" s="156" t="s">
        <v>200</v>
      </c>
      <c r="I136" s="148"/>
      <c r="J136" s="157">
        <f>BK136</f>
        <v>0</v>
      </c>
      <c r="L136" s="145"/>
      <c r="M136" s="150"/>
      <c r="N136" s="151"/>
      <c r="O136" s="151"/>
      <c r="P136" s="152">
        <f>P137</f>
        <v>0</v>
      </c>
      <c r="Q136" s="151"/>
      <c r="R136" s="152">
        <f>R137</f>
        <v>0.38</v>
      </c>
      <c r="S136" s="151"/>
      <c r="T136" s="153">
        <f>T137</f>
        <v>0</v>
      </c>
      <c r="AR136" s="146" t="s">
        <v>81</v>
      </c>
      <c r="AT136" s="154" t="s">
        <v>72</v>
      </c>
      <c r="AU136" s="154" t="s">
        <v>81</v>
      </c>
      <c r="AY136" s="146" t="s">
        <v>139</v>
      </c>
      <c r="BK136" s="155">
        <f>BK137</f>
        <v>0</v>
      </c>
    </row>
    <row r="137" spans="1:65" s="2" customFormat="1" ht="36" customHeight="1">
      <c r="A137" s="29"/>
      <c r="B137" s="158"/>
      <c r="C137" s="159" t="s">
        <v>183</v>
      </c>
      <c r="D137" s="159" t="s">
        <v>141</v>
      </c>
      <c r="E137" s="160" t="s">
        <v>284</v>
      </c>
      <c r="F137" s="161" t="s">
        <v>285</v>
      </c>
      <c r="G137" s="162" t="s">
        <v>169</v>
      </c>
      <c r="H137" s="163">
        <v>1</v>
      </c>
      <c r="I137" s="164"/>
      <c r="J137" s="165">
        <f>ROUND(I137*H137,2)</f>
        <v>0</v>
      </c>
      <c r="K137" s="166"/>
      <c r="L137" s="30"/>
      <c r="M137" s="167" t="s">
        <v>1</v>
      </c>
      <c r="N137" s="168" t="s">
        <v>39</v>
      </c>
      <c r="O137" s="55"/>
      <c r="P137" s="169">
        <f>O137*H137</f>
        <v>0</v>
      </c>
      <c r="Q137" s="169">
        <v>0.38</v>
      </c>
      <c r="R137" s="169">
        <f>Q137*H137</f>
        <v>0.38</v>
      </c>
      <c r="S137" s="169">
        <v>0</v>
      </c>
      <c r="T137" s="170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145</v>
      </c>
      <c r="AT137" s="171" t="s">
        <v>141</v>
      </c>
      <c r="AU137" s="171" t="s">
        <v>146</v>
      </c>
      <c r="AY137" s="14" t="s">
        <v>139</v>
      </c>
      <c r="BE137" s="172">
        <f>IF(N137="základná",J137,0)</f>
        <v>0</v>
      </c>
      <c r="BF137" s="172">
        <f>IF(N137="znížená",J137,0)</f>
        <v>0</v>
      </c>
      <c r="BG137" s="172">
        <f>IF(N137="zákl. prenesená",J137,0)</f>
        <v>0</v>
      </c>
      <c r="BH137" s="172">
        <f>IF(N137="zníž. prenesená",J137,0)</f>
        <v>0</v>
      </c>
      <c r="BI137" s="172">
        <f>IF(N137="nulová",J137,0)</f>
        <v>0</v>
      </c>
      <c r="BJ137" s="14" t="s">
        <v>146</v>
      </c>
      <c r="BK137" s="172">
        <f>ROUND(I137*H137,2)</f>
        <v>0</v>
      </c>
      <c r="BL137" s="14" t="s">
        <v>145</v>
      </c>
      <c r="BM137" s="171" t="s">
        <v>286</v>
      </c>
    </row>
    <row r="138" spans="1:65" s="12" customFormat="1" ht="22.9" customHeight="1">
      <c r="B138" s="145"/>
      <c r="D138" s="146" t="s">
        <v>72</v>
      </c>
      <c r="E138" s="156" t="s">
        <v>176</v>
      </c>
      <c r="F138" s="156" t="s">
        <v>222</v>
      </c>
      <c r="I138" s="148"/>
      <c r="J138" s="157">
        <f>BK138</f>
        <v>0</v>
      </c>
      <c r="L138" s="145"/>
      <c r="M138" s="150"/>
      <c r="N138" s="151"/>
      <c r="O138" s="151"/>
      <c r="P138" s="152">
        <f>SUM(P139:P141)</f>
        <v>0</v>
      </c>
      <c r="Q138" s="151"/>
      <c r="R138" s="152">
        <f>SUM(R139:R141)</f>
        <v>5.8680000000000003E-2</v>
      </c>
      <c r="S138" s="151"/>
      <c r="T138" s="153">
        <f>SUM(T139:T141)</f>
        <v>0</v>
      </c>
      <c r="AR138" s="146" t="s">
        <v>81</v>
      </c>
      <c r="AT138" s="154" t="s">
        <v>72</v>
      </c>
      <c r="AU138" s="154" t="s">
        <v>81</v>
      </c>
      <c r="AY138" s="146" t="s">
        <v>139</v>
      </c>
      <c r="BK138" s="155">
        <f>SUM(BK139:BK141)</f>
        <v>0</v>
      </c>
    </row>
    <row r="139" spans="1:65" s="2" customFormat="1" ht="24" customHeight="1">
      <c r="A139" s="29"/>
      <c r="B139" s="158"/>
      <c r="C139" s="159" t="s">
        <v>187</v>
      </c>
      <c r="D139" s="159" t="s">
        <v>141</v>
      </c>
      <c r="E139" s="160" t="s">
        <v>287</v>
      </c>
      <c r="F139" s="161" t="s">
        <v>288</v>
      </c>
      <c r="G139" s="162" t="s">
        <v>225</v>
      </c>
      <c r="H139" s="163">
        <v>11.2</v>
      </c>
      <c r="I139" s="164"/>
      <c r="J139" s="165">
        <f>ROUND(I139*H139,2)</f>
        <v>0</v>
      </c>
      <c r="K139" s="166"/>
      <c r="L139" s="30"/>
      <c r="M139" s="167" t="s">
        <v>1</v>
      </c>
      <c r="N139" s="168" t="s">
        <v>39</v>
      </c>
      <c r="O139" s="55"/>
      <c r="P139" s="169">
        <f>O139*H139</f>
        <v>0</v>
      </c>
      <c r="Q139" s="169">
        <v>0</v>
      </c>
      <c r="R139" s="169">
        <f>Q139*H139</f>
        <v>0</v>
      </c>
      <c r="S139" s="169">
        <v>0</v>
      </c>
      <c r="T139" s="170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145</v>
      </c>
      <c r="AT139" s="171" t="s">
        <v>141</v>
      </c>
      <c r="AU139" s="171" t="s">
        <v>146</v>
      </c>
      <c r="AY139" s="14" t="s">
        <v>139</v>
      </c>
      <c r="BE139" s="172">
        <f>IF(N139="základná",J139,0)</f>
        <v>0</v>
      </c>
      <c r="BF139" s="172">
        <f>IF(N139="znížená",J139,0)</f>
        <v>0</v>
      </c>
      <c r="BG139" s="172">
        <f>IF(N139="zákl. prenesená",J139,0)</f>
        <v>0</v>
      </c>
      <c r="BH139" s="172">
        <f>IF(N139="zníž. prenesená",J139,0)</f>
        <v>0</v>
      </c>
      <c r="BI139" s="172">
        <f>IF(N139="nulová",J139,0)</f>
        <v>0</v>
      </c>
      <c r="BJ139" s="14" t="s">
        <v>146</v>
      </c>
      <c r="BK139" s="172">
        <f>ROUND(I139*H139,2)</f>
        <v>0</v>
      </c>
      <c r="BL139" s="14" t="s">
        <v>145</v>
      </c>
      <c r="BM139" s="171" t="s">
        <v>289</v>
      </c>
    </row>
    <row r="140" spans="1:65" s="2" customFormat="1" ht="24" customHeight="1">
      <c r="A140" s="29"/>
      <c r="B140" s="158"/>
      <c r="C140" s="159" t="s">
        <v>191</v>
      </c>
      <c r="D140" s="159" t="s">
        <v>141</v>
      </c>
      <c r="E140" s="160" t="s">
        <v>237</v>
      </c>
      <c r="F140" s="161" t="s">
        <v>238</v>
      </c>
      <c r="G140" s="162" t="s">
        <v>230</v>
      </c>
      <c r="H140" s="163">
        <v>4</v>
      </c>
      <c r="I140" s="164"/>
      <c r="J140" s="165">
        <f>ROUND(I140*H140,2)</f>
        <v>0</v>
      </c>
      <c r="K140" s="166"/>
      <c r="L140" s="30"/>
      <c r="M140" s="167" t="s">
        <v>1</v>
      </c>
      <c r="N140" s="168" t="s">
        <v>39</v>
      </c>
      <c r="O140" s="55"/>
      <c r="P140" s="169">
        <f>O140*H140</f>
        <v>0</v>
      </c>
      <c r="Q140" s="169">
        <v>6.7000000000000002E-4</v>
      </c>
      <c r="R140" s="169">
        <f>Q140*H140</f>
        <v>2.6800000000000001E-3</v>
      </c>
      <c r="S140" s="169">
        <v>0</v>
      </c>
      <c r="T140" s="170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1" t="s">
        <v>145</v>
      </c>
      <c r="AT140" s="171" t="s">
        <v>141</v>
      </c>
      <c r="AU140" s="171" t="s">
        <v>146</v>
      </c>
      <c r="AY140" s="14" t="s">
        <v>139</v>
      </c>
      <c r="BE140" s="172">
        <f>IF(N140="základná",J140,0)</f>
        <v>0</v>
      </c>
      <c r="BF140" s="172">
        <f>IF(N140="znížená",J140,0)</f>
        <v>0</v>
      </c>
      <c r="BG140" s="172">
        <f>IF(N140="zákl. prenesená",J140,0)</f>
        <v>0</v>
      </c>
      <c r="BH140" s="172">
        <f>IF(N140="zníž. prenesená",J140,0)</f>
        <v>0</v>
      </c>
      <c r="BI140" s="172">
        <f>IF(N140="nulová",J140,0)</f>
        <v>0</v>
      </c>
      <c r="BJ140" s="14" t="s">
        <v>146</v>
      </c>
      <c r="BK140" s="172">
        <f>ROUND(I140*H140,2)</f>
        <v>0</v>
      </c>
      <c r="BL140" s="14" t="s">
        <v>145</v>
      </c>
      <c r="BM140" s="171" t="s">
        <v>239</v>
      </c>
    </row>
    <row r="141" spans="1:65" s="2" customFormat="1" ht="24" customHeight="1">
      <c r="A141" s="29"/>
      <c r="B141" s="158"/>
      <c r="C141" s="173" t="s">
        <v>196</v>
      </c>
      <c r="D141" s="173" t="s">
        <v>214</v>
      </c>
      <c r="E141" s="174" t="s">
        <v>241</v>
      </c>
      <c r="F141" s="175" t="s">
        <v>278</v>
      </c>
      <c r="G141" s="176" t="s">
        <v>230</v>
      </c>
      <c r="H141" s="177">
        <v>4</v>
      </c>
      <c r="I141" s="178"/>
      <c r="J141" s="179">
        <f>ROUND(I141*H141,2)</f>
        <v>0</v>
      </c>
      <c r="K141" s="180"/>
      <c r="L141" s="181"/>
      <c r="M141" s="182" t="s">
        <v>1</v>
      </c>
      <c r="N141" s="183" t="s">
        <v>39</v>
      </c>
      <c r="O141" s="55"/>
      <c r="P141" s="169">
        <f>O141*H141</f>
        <v>0</v>
      </c>
      <c r="Q141" s="169">
        <v>1.4E-2</v>
      </c>
      <c r="R141" s="169">
        <f>Q141*H141</f>
        <v>5.6000000000000001E-2</v>
      </c>
      <c r="S141" s="169">
        <v>0</v>
      </c>
      <c r="T141" s="170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1" t="s">
        <v>172</v>
      </c>
      <c r="AT141" s="171" t="s">
        <v>214</v>
      </c>
      <c r="AU141" s="171" t="s">
        <v>146</v>
      </c>
      <c r="AY141" s="14" t="s">
        <v>139</v>
      </c>
      <c r="BE141" s="172">
        <f>IF(N141="základná",J141,0)</f>
        <v>0</v>
      </c>
      <c r="BF141" s="172">
        <f>IF(N141="znížená",J141,0)</f>
        <v>0</v>
      </c>
      <c r="BG141" s="172">
        <f>IF(N141="zákl. prenesená",J141,0)</f>
        <v>0</v>
      </c>
      <c r="BH141" s="172">
        <f>IF(N141="zníž. prenesená",J141,0)</f>
        <v>0</v>
      </c>
      <c r="BI141" s="172">
        <f>IF(N141="nulová",J141,0)</f>
        <v>0</v>
      </c>
      <c r="BJ141" s="14" t="s">
        <v>146</v>
      </c>
      <c r="BK141" s="172">
        <f>ROUND(I141*H141,2)</f>
        <v>0</v>
      </c>
      <c r="BL141" s="14" t="s">
        <v>145</v>
      </c>
      <c r="BM141" s="171" t="s">
        <v>243</v>
      </c>
    </row>
    <row r="142" spans="1:65" s="12" customFormat="1" ht="22.9" customHeight="1">
      <c r="B142" s="145"/>
      <c r="D142" s="146" t="s">
        <v>72</v>
      </c>
      <c r="E142" s="156" t="s">
        <v>252</v>
      </c>
      <c r="F142" s="156" t="s">
        <v>253</v>
      </c>
      <c r="I142" s="148"/>
      <c r="J142" s="157">
        <f>BK142</f>
        <v>0</v>
      </c>
      <c r="L142" s="145"/>
      <c r="M142" s="150"/>
      <c r="N142" s="151"/>
      <c r="O142" s="151"/>
      <c r="P142" s="152">
        <f>P143</f>
        <v>0</v>
      </c>
      <c r="Q142" s="151"/>
      <c r="R142" s="152">
        <f>R143</f>
        <v>0</v>
      </c>
      <c r="S142" s="151"/>
      <c r="T142" s="153">
        <f>T143</f>
        <v>0</v>
      </c>
      <c r="AR142" s="146" t="s">
        <v>81</v>
      </c>
      <c r="AT142" s="154" t="s">
        <v>72</v>
      </c>
      <c r="AU142" s="154" t="s">
        <v>81</v>
      </c>
      <c r="AY142" s="146" t="s">
        <v>139</v>
      </c>
      <c r="BK142" s="155">
        <f>BK143</f>
        <v>0</v>
      </c>
    </row>
    <row r="143" spans="1:65" s="2" customFormat="1" ht="24" customHeight="1">
      <c r="A143" s="29"/>
      <c r="B143" s="158"/>
      <c r="C143" s="159" t="s">
        <v>201</v>
      </c>
      <c r="D143" s="159" t="s">
        <v>141</v>
      </c>
      <c r="E143" s="160" t="s">
        <v>290</v>
      </c>
      <c r="F143" s="161" t="s">
        <v>291</v>
      </c>
      <c r="G143" s="162" t="s">
        <v>257</v>
      </c>
      <c r="H143" s="163">
        <v>1.206</v>
      </c>
      <c r="I143" s="164"/>
      <c r="J143" s="165">
        <f>ROUND(I143*H143,2)</f>
        <v>0</v>
      </c>
      <c r="K143" s="166"/>
      <c r="L143" s="30"/>
      <c r="M143" s="184" t="s">
        <v>1</v>
      </c>
      <c r="N143" s="185" t="s">
        <v>39</v>
      </c>
      <c r="O143" s="186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1" t="s">
        <v>145</v>
      </c>
      <c r="AT143" s="171" t="s">
        <v>141</v>
      </c>
      <c r="AU143" s="171" t="s">
        <v>146</v>
      </c>
      <c r="AY143" s="14" t="s">
        <v>139</v>
      </c>
      <c r="BE143" s="172">
        <f>IF(N143="základná",J143,0)</f>
        <v>0</v>
      </c>
      <c r="BF143" s="172">
        <f>IF(N143="znížená",J143,0)</f>
        <v>0</v>
      </c>
      <c r="BG143" s="172">
        <f>IF(N143="zákl. prenesená",J143,0)</f>
        <v>0</v>
      </c>
      <c r="BH143" s="172">
        <f>IF(N143="zníž. prenesená",J143,0)</f>
        <v>0</v>
      </c>
      <c r="BI143" s="172">
        <f>IF(N143="nulová",J143,0)</f>
        <v>0</v>
      </c>
      <c r="BJ143" s="14" t="s">
        <v>146</v>
      </c>
      <c r="BK143" s="172">
        <f>ROUND(I143*H143,2)</f>
        <v>0</v>
      </c>
      <c r="BL143" s="14" t="s">
        <v>145</v>
      </c>
      <c r="BM143" s="171" t="s">
        <v>292</v>
      </c>
    </row>
    <row r="144" spans="1:65" s="2" customFormat="1" ht="7" customHeight="1">
      <c r="A144" s="29"/>
      <c r="B144" s="44"/>
      <c r="C144" s="45"/>
      <c r="D144" s="45"/>
      <c r="E144" s="45"/>
      <c r="F144" s="45"/>
      <c r="G144" s="45"/>
      <c r="H144" s="45"/>
      <c r="I144" s="117"/>
      <c r="J144" s="45"/>
      <c r="K144" s="45"/>
      <c r="L144" s="30"/>
      <c r="M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</sheetData>
  <autoFilter ref="C121:K143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8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0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0"/>
      <c r="L2" s="205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94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110</v>
      </c>
      <c r="I4" s="90"/>
      <c r="L4" s="17"/>
      <c r="M4" s="92" t="s">
        <v>8</v>
      </c>
      <c r="AT4" s="14" t="s">
        <v>3</v>
      </c>
    </row>
    <row r="5" spans="1:46" s="1" customFormat="1" ht="7" customHeight="1">
      <c r="B5" s="17"/>
      <c r="I5" s="90"/>
      <c r="L5" s="17"/>
    </row>
    <row r="6" spans="1:46" s="1" customFormat="1" ht="12" customHeight="1">
      <c r="B6" s="17"/>
      <c r="D6" s="24" t="s">
        <v>14</v>
      </c>
      <c r="I6" s="90"/>
      <c r="L6" s="17"/>
    </row>
    <row r="7" spans="1:46" s="1" customFormat="1" ht="16.5" customHeight="1">
      <c r="B7" s="17"/>
      <c r="E7" s="229" t="str">
        <f>'Rekapitulácia stavby'!K6</f>
        <v>Doplnková infraštruktúra v meste Stará Ľubovňa</v>
      </c>
      <c r="F7" s="230"/>
      <c r="G7" s="230"/>
      <c r="H7" s="230"/>
      <c r="I7" s="90"/>
      <c r="L7" s="17"/>
    </row>
    <row r="8" spans="1:46" s="2" customFormat="1" ht="12" customHeight="1">
      <c r="A8" s="29"/>
      <c r="B8" s="30"/>
      <c r="C8" s="29"/>
      <c r="D8" s="24" t="s">
        <v>111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3" t="s">
        <v>293</v>
      </c>
      <c r="F9" s="228"/>
      <c r="G9" s="228"/>
      <c r="H9" s="228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9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94" t="s">
        <v>20</v>
      </c>
      <c r="J12" s="52">
        <f>'Rekapitulácia stavby'!AN8</f>
        <v>43908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94" t="s">
        <v>24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1" t="str">
        <f>'Rekapitulácia stavby'!E14</f>
        <v>Vyplň údaj</v>
      </c>
      <c r="F18" s="216"/>
      <c r="G18" s="216"/>
      <c r="H18" s="216"/>
      <c r="I18" s="94" t="s">
        <v>24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94" t="s">
        <v>22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94" t="s">
        <v>24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24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20" t="s">
        <v>1</v>
      </c>
      <c r="F27" s="220"/>
      <c r="G27" s="220"/>
      <c r="H27" s="220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4" customHeight="1">
      <c r="A30" s="29"/>
      <c r="B30" s="30"/>
      <c r="C30" s="29"/>
      <c r="D30" s="100" t="s">
        <v>33</v>
      </c>
      <c r="E30" s="29"/>
      <c r="F30" s="29"/>
      <c r="G30" s="29"/>
      <c r="H30" s="29"/>
      <c r="I30" s="93"/>
      <c r="J30" s="68">
        <f>ROUND(J123,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101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102" t="s">
        <v>37</v>
      </c>
      <c r="E33" s="24" t="s">
        <v>38</v>
      </c>
      <c r="F33" s="103">
        <f>ROUND((SUM(BE123:BE147)),  2)</f>
        <v>0</v>
      </c>
      <c r="G33" s="29"/>
      <c r="H33" s="29"/>
      <c r="I33" s="104">
        <v>0.2</v>
      </c>
      <c r="J33" s="103">
        <f>ROUND(((SUM(BE123:BE147))*I33),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24" t="s">
        <v>39</v>
      </c>
      <c r="F34" s="103">
        <f>ROUND((SUM(BF123:BF147)),  2)</f>
        <v>0</v>
      </c>
      <c r="G34" s="29"/>
      <c r="H34" s="29"/>
      <c r="I34" s="104">
        <v>0.2</v>
      </c>
      <c r="J34" s="103">
        <f>ROUND(((SUM(BF123:BF147))*I34),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4" t="s">
        <v>40</v>
      </c>
      <c r="F35" s="103">
        <f>ROUND((SUM(BG123:BG147)),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4" t="s">
        <v>41</v>
      </c>
      <c r="F36" s="103">
        <f>ROUND((SUM(BH123:BH147)),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24" t="s">
        <v>42</v>
      </c>
      <c r="F37" s="103">
        <f>ROUND((SUM(BI123:BI147)),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4" customHeight="1">
      <c r="A39" s="29"/>
      <c r="B39" s="30"/>
      <c r="C39" s="105"/>
      <c r="D39" s="106" t="s">
        <v>43</v>
      </c>
      <c r="E39" s="57"/>
      <c r="F39" s="57"/>
      <c r="G39" s="107" t="s">
        <v>44</v>
      </c>
      <c r="H39" s="108" t="s">
        <v>45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17"/>
      <c r="I41" s="90"/>
      <c r="L41" s="17"/>
    </row>
    <row r="42" spans="1:31" s="1" customFormat="1" ht="14.5" customHeight="1">
      <c r="B42" s="17"/>
      <c r="I42" s="90"/>
      <c r="L42" s="17"/>
    </row>
    <row r="43" spans="1:31" s="1" customFormat="1" ht="14.5" customHeight="1">
      <c r="B43" s="17"/>
      <c r="I43" s="90"/>
      <c r="L43" s="17"/>
    </row>
    <row r="44" spans="1:31" s="1" customFormat="1" ht="14.5" customHeight="1">
      <c r="B44" s="17"/>
      <c r="I44" s="90"/>
      <c r="L44" s="17"/>
    </row>
    <row r="45" spans="1:31" s="1" customFormat="1" ht="14.5" customHeight="1">
      <c r="B45" s="17"/>
      <c r="I45" s="90"/>
      <c r="L45" s="17"/>
    </row>
    <row r="46" spans="1:31" s="1" customFormat="1" ht="14.5" customHeight="1">
      <c r="B46" s="17"/>
      <c r="I46" s="90"/>
      <c r="L46" s="17"/>
    </row>
    <row r="47" spans="1:31" s="1" customFormat="1" ht="14.5" customHeight="1">
      <c r="B47" s="17"/>
      <c r="I47" s="90"/>
      <c r="L47" s="17"/>
    </row>
    <row r="48" spans="1:31" s="1" customFormat="1" ht="14.5" customHeight="1">
      <c r="B48" s="17"/>
      <c r="I48" s="90"/>
      <c r="L48" s="17"/>
    </row>
    <row r="49" spans="1:31" s="1" customFormat="1" ht="14.5" customHeight="1">
      <c r="B49" s="17"/>
      <c r="I49" s="90"/>
      <c r="L49" s="17"/>
    </row>
    <row r="50" spans="1:31" s="2" customFormat="1" ht="14.5" customHeight="1">
      <c r="B50" s="39"/>
      <c r="D50" s="40" t="s">
        <v>46</v>
      </c>
      <c r="E50" s="41"/>
      <c r="F50" s="41"/>
      <c r="G50" s="40" t="s">
        <v>47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5">
      <c r="A61" s="29"/>
      <c r="B61" s="30"/>
      <c r="C61" s="29"/>
      <c r="D61" s="42" t="s">
        <v>48</v>
      </c>
      <c r="E61" s="32"/>
      <c r="F61" s="113" t="s">
        <v>49</v>
      </c>
      <c r="G61" s="42" t="s">
        <v>48</v>
      </c>
      <c r="H61" s="32"/>
      <c r="I61" s="114"/>
      <c r="J61" s="11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5">
      <c r="A76" s="29"/>
      <c r="B76" s="30"/>
      <c r="C76" s="29"/>
      <c r="D76" s="42" t="s">
        <v>48</v>
      </c>
      <c r="E76" s="32"/>
      <c r="F76" s="113" t="s">
        <v>49</v>
      </c>
      <c r="G76" s="42" t="s">
        <v>48</v>
      </c>
      <c r="H76" s="32"/>
      <c r="I76" s="114"/>
      <c r="J76" s="11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hidden="1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hidden="1" customHeight="1">
      <c r="A82" s="29"/>
      <c r="B82" s="30"/>
      <c r="C82" s="18" t="s">
        <v>113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hidden="1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9" t="str">
        <f>E7</f>
        <v>Doplnková infraštruktúra v meste Stará Ľubovňa</v>
      </c>
      <c r="F85" s="230"/>
      <c r="G85" s="230"/>
      <c r="H85" s="230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111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3" t="str">
        <f>E9</f>
        <v>05 - SO 03 Stojan na bicykle 1,0x0,65m (Okresný úrad)</v>
      </c>
      <c r="F87" s="228"/>
      <c r="G87" s="228"/>
      <c r="H87" s="228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hidden="1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>Stará Ľubovňa</v>
      </c>
      <c r="G89" s="29"/>
      <c r="H89" s="29"/>
      <c r="I89" s="94" t="s">
        <v>20</v>
      </c>
      <c r="J89" s="52">
        <f>IF(J12="","",J12)</f>
        <v>43908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hidden="1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8" hidden="1" customHeight="1">
      <c r="A91" s="29"/>
      <c r="B91" s="30"/>
      <c r="C91" s="24" t="s">
        <v>21</v>
      </c>
      <c r="D91" s="29"/>
      <c r="E91" s="29"/>
      <c r="F91" s="22" t="str">
        <f>E15</f>
        <v>Mesto Stará Ľubovňa</v>
      </c>
      <c r="G91" s="29"/>
      <c r="H91" s="29"/>
      <c r="I91" s="94" t="s">
        <v>27</v>
      </c>
      <c r="J91" s="27" t="str">
        <f>E21</f>
        <v>Ing. arch. Patrik Kasperkevič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94" t="s">
        <v>30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4" hidden="1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9" t="s">
        <v>114</v>
      </c>
      <c r="D94" s="105"/>
      <c r="E94" s="105"/>
      <c r="F94" s="105"/>
      <c r="G94" s="105"/>
      <c r="H94" s="105"/>
      <c r="I94" s="120"/>
      <c r="J94" s="121" t="s">
        <v>115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4" hidden="1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22" t="s">
        <v>116</v>
      </c>
      <c r="D96" s="29"/>
      <c r="E96" s="29"/>
      <c r="F96" s="29"/>
      <c r="G96" s="29"/>
      <c r="H96" s="29"/>
      <c r="I96" s="93"/>
      <c r="J96" s="68">
        <f>J123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117</v>
      </c>
    </row>
    <row r="97" spans="1:31" s="9" customFormat="1" ht="25" hidden="1" customHeight="1">
      <c r="B97" s="123"/>
      <c r="D97" s="124" t="s">
        <v>118</v>
      </c>
      <c r="E97" s="125"/>
      <c r="F97" s="125"/>
      <c r="G97" s="125"/>
      <c r="H97" s="125"/>
      <c r="I97" s="126"/>
      <c r="J97" s="127">
        <f>J124</f>
        <v>0</v>
      </c>
      <c r="L97" s="123"/>
    </row>
    <row r="98" spans="1:31" s="10" customFormat="1" ht="19.899999999999999" hidden="1" customHeight="1">
      <c r="B98" s="128"/>
      <c r="D98" s="129" t="s">
        <v>119</v>
      </c>
      <c r="E98" s="130"/>
      <c r="F98" s="130"/>
      <c r="G98" s="130"/>
      <c r="H98" s="130"/>
      <c r="I98" s="131"/>
      <c r="J98" s="132">
        <f>J125</f>
        <v>0</v>
      </c>
      <c r="L98" s="128"/>
    </row>
    <row r="99" spans="1:31" s="10" customFormat="1" ht="19.899999999999999" hidden="1" customHeight="1">
      <c r="B99" s="128"/>
      <c r="D99" s="129" t="s">
        <v>120</v>
      </c>
      <c r="E99" s="130"/>
      <c r="F99" s="130"/>
      <c r="G99" s="130"/>
      <c r="H99" s="130"/>
      <c r="I99" s="131"/>
      <c r="J99" s="132">
        <f>J133</f>
        <v>0</v>
      </c>
      <c r="L99" s="128"/>
    </row>
    <row r="100" spans="1:31" s="10" customFormat="1" ht="19.899999999999999" hidden="1" customHeight="1">
      <c r="B100" s="128"/>
      <c r="D100" s="129" t="s">
        <v>121</v>
      </c>
      <c r="E100" s="130"/>
      <c r="F100" s="130"/>
      <c r="G100" s="130"/>
      <c r="H100" s="130"/>
      <c r="I100" s="131"/>
      <c r="J100" s="132">
        <f>J138</f>
        <v>0</v>
      </c>
      <c r="L100" s="128"/>
    </row>
    <row r="101" spans="1:31" s="10" customFormat="1" ht="19.899999999999999" hidden="1" customHeight="1">
      <c r="B101" s="128"/>
      <c r="D101" s="129" t="s">
        <v>122</v>
      </c>
      <c r="E101" s="130"/>
      <c r="F101" s="130"/>
      <c r="G101" s="130"/>
      <c r="H101" s="130"/>
      <c r="I101" s="131"/>
      <c r="J101" s="132">
        <f>J140</f>
        <v>0</v>
      </c>
      <c r="L101" s="128"/>
    </row>
    <row r="102" spans="1:31" s="10" customFormat="1" ht="19.899999999999999" hidden="1" customHeight="1">
      <c r="B102" s="128"/>
      <c r="D102" s="129" t="s">
        <v>123</v>
      </c>
      <c r="E102" s="130"/>
      <c r="F102" s="130"/>
      <c r="G102" s="130"/>
      <c r="H102" s="130"/>
      <c r="I102" s="131"/>
      <c r="J102" s="132">
        <f>J143</f>
        <v>0</v>
      </c>
      <c r="L102" s="128"/>
    </row>
    <row r="103" spans="1:31" s="10" customFormat="1" ht="19.899999999999999" hidden="1" customHeight="1">
      <c r="B103" s="128"/>
      <c r="D103" s="129" t="s">
        <v>124</v>
      </c>
      <c r="E103" s="130"/>
      <c r="F103" s="130"/>
      <c r="G103" s="130"/>
      <c r="H103" s="130"/>
      <c r="I103" s="131"/>
      <c r="J103" s="132">
        <f>J146</f>
        <v>0</v>
      </c>
      <c r="L103" s="128"/>
    </row>
    <row r="104" spans="1:31" s="2" customFormat="1" ht="21.75" hidden="1" customHeight="1">
      <c r="A104" s="29"/>
      <c r="B104" s="30"/>
      <c r="C104" s="29"/>
      <c r="D104" s="29"/>
      <c r="E104" s="29"/>
      <c r="F104" s="29"/>
      <c r="G104" s="29"/>
      <c r="H104" s="29"/>
      <c r="I104" s="93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7" hidden="1" customHeight="1">
      <c r="A105" s="29"/>
      <c r="B105" s="44"/>
      <c r="C105" s="45"/>
      <c r="D105" s="45"/>
      <c r="E105" s="45"/>
      <c r="F105" s="45"/>
      <c r="G105" s="45"/>
      <c r="H105" s="45"/>
      <c r="I105" s="117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hidden="1"/>
    <row r="107" spans="1:31" hidden="1"/>
    <row r="108" spans="1:31" hidden="1"/>
    <row r="109" spans="1:31" s="2" customFormat="1" ht="7" customHeight="1">
      <c r="A109" s="29"/>
      <c r="B109" s="46"/>
      <c r="C109" s="47"/>
      <c r="D109" s="47"/>
      <c r="E109" s="47"/>
      <c r="F109" s="47"/>
      <c r="G109" s="47"/>
      <c r="H109" s="47"/>
      <c r="I109" s="118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5" customHeight="1">
      <c r="A110" s="29"/>
      <c r="B110" s="30"/>
      <c r="C110" s="18" t="s">
        <v>125</v>
      </c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7" customHeight="1">
      <c r="A111" s="29"/>
      <c r="B111" s="30"/>
      <c r="C111" s="29"/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14</v>
      </c>
      <c r="D112" s="29"/>
      <c r="E112" s="29"/>
      <c r="F112" s="29"/>
      <c r="G112" s="29"/>
      <c r="H112" s="29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29" t="str">
        <f>E7</f>
        <v>Doplnková infraštruktúra v meste Stará Ľubovňa</v>
      </c>
      <c r="F113" s="230"/>
      <c r="G113" s="230"/>
      <c r="H113" s="230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111</v>
      </c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213" t="str">
        <f>E9</f>
        <v>05 - SO 03 Stojan na bicykle 1,0x0,65m (Okresný úrad)</v>
      </c>
      <c r="F115" s="228"/>
      <c r="G115" s="228"/>
      <c r="H115" s="228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7" customHeight="1">
      <c r="A116" s="29"/>
      <c r="B116" s="30"/>
      <c r="C116" s="29"/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18</v>
      </c>
      <c r="D117" s="29"/>
      <c r="E117" s="29"/>
      <c r="F117" s="22" t="str">
        <f>F12</f>
        <v>Stará Ľubovňa</v>
      </c>
      <c r="G117" s="29"/>
      <c r="H117" s="29"/>
      <c r="I117" s="94" t="s">
        <v>20</v>
      </c>
      <c r="J117" s="52">
        <f>IF(J12="","",J12)</f>
        <v>43908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7" customHeight="1">
      <c r="A118" s="29"/>
      <c r="B118" s="30"/>
      <c r="C118" s="29"/>
      <c r="D118" s="29"/>
      <c r="E118" s="29"/>
      <c r="F118" s="29"/>
      <c r="G118" s="29"/>
      <c r="H118" s="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8" customHeight="1">
      <c r="A119" s="29"/>
      <c r="B119" s="30"/>
      <c r="C119" s="24" t="s">
        <v>21</v>
      </c>
      <c r="D119" s="29"/>
      <c r="E119" s="29"/>
      <c r="F119" s="22" t="str">
        <f>E15</f>
        <v>Mesto Stará Ľubovňa</v>
      </c>
      <c r="G119" s="29"/>
      <c r="H119" s="29"/>
      <c r="I119" s="94" t="s">
        <v>27</v>
      </c>
      <c r="J119" s="27" t="str">
        <f>E21</f>
        <v>Ing. arch. Patrik Kasperkevič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5" customHeight="1">
      <c r="A120" s="29"/>
      <c r="B120" s="30"/>
      <c r="C120" s="24" t="s">
        <v>25</v>
      </c>
      <c r="D120" s="29"/>
      <c r="E120" s="29"/>
      <c r="F120" s="22" t="str">
        <f>IF(E18="","",E18)</f>
        <v>Vyplň údaj</v>
      </c>
      <c r="G120" s="29"/>
      <c r="H120" s="29"/>
      <c r="I120" s="94" t="s">
        <v>30</v>
      </c>
      <c r="J120" s="27" t="str">
        <f>E24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4" customHeight="1">
      <c r="A121" s="29"/>
      <c r="B121" s="30"/>
      <c r="C121" s="29"/>
      <c r="D121" s="29"/>
      <c r="E121" s="29"/>
      <c r="F121" s="29"/>
      <c r="G121" s="29"/>
      <c r="H121" s="29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33"/>
      <c r="B122" s="134"/>
      <c r="C122" s="135" t="s">
        <v>126</v>
      </c>
      <c r="D122" s="136" t="s">
        <v>58</v>
      </c>
      <c r="E122" s="136" t="s">
        <v>54</v>
      </c>
      <c r="F122" s="136" t="s">
        <v>55</v>
      </c>
      <c r="G122" s="136" t="s">
        <v>127</v>
      </c>
      <c r="H122" s="136" t="s">
        <v>128</v>
      </c>
      <c r="I122" s="137" t="s">
        <v>129</v>
      </c>
      <c r="J122" s="138" t="s">
        <v>115</v>
      </c>
      <c r="K122" s="139" t="s">
        <v>130</v>
      </c>
      <c r="L122" s="140"/>
      <c r="M122" s="59" t="s">
        <v>1</v>
      </c>
      <c r="N122" s="60" t="s">
        <v>37</v>
      </c>
      <c r="O122" s="60" t="s">
        <v>131</v>
      </c>
      <c r="P122" s="60" t="s">
        <v>132</v>
      </c>
      <c r="Q122" s="60" t="s">
        <v>133</v>
      </c>
      <c r="R122" s="60" t="s">
        <v>134</v>
      </c>
      <c r="S122" s="60" t="s">
        <v>135</v>
      </c>
      <c r="T122" s="61" t="s">
        <v>136</v>
      </c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</row>
    <row r="123" spans="1:65" s="2" customFormat="1" ht="22.9" customHeight="1">
      <c r="A123" s="29"/>
      <c r="B123" s="30"/>
      <c r="C123" s="66" t="s">
        <v>116</v>
      </c>
      <c r="D123" s="29"/>
      <c r="E123" s="29"/>
      <c r="F123" s="29"/>
      <c r="G123" s="29"/>
      <c r="H123" s="29"/>
      <c r="I123" s="93"/>
      <c r="J123" s="141">
        <f>BK123</f>
        <v>0</v>
      </c>
      <c r="K123" s="29"/>
      <c r="L123" s="30"/>
      <c r="M123" s="62"/>
      <c r="N123" s="53"/>
      <c r="O123" s="63"/>
      <c r="P123" s="142">
        <f>P124</f>
        <v>0</v>
      </c>
      <c r="Q123" s="63"/>
      <c r="R123" s="142">
        <f>R124</f>
        <v>2.0981235900000001</v>
      </c>
      <c r="S123" s="63"/>
      <c r="T123" s="143">
        <f>T124</f>
        <v>2.5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72</v>
      </c>
      <c r="AU123" s="14" t="s">
        <v>117</v>
      </c>
      <c r="BK123" s="144">
        <f>BK124</f>
        <v>0</v>
      </c>
    </row>
    <row r="124" spans="1:65" s="12" customFormat="1" ht="25.9" customHeight="1">
      <c r="B124" s="145"/>
      <c r="D124" s="146" t="s">
        <v>72</v>
      </c>
      <c r="E124" s="147" t="s">
        <v>137</v>
      </c>
      <c r="F124" s="147" t="s">
        <v>138</v>
      </c>
      <c r="I124" s="148"/>
      <c r="J124" s="149">
        <f>BK124</f>
        <v>0</v>
      </c>
      <c r="L124" s="145"/>
      <c r="M124" s="150"/>
      <c r="N124" s="151"/>
      <c r="O124" s="151"/>
      <c r="P124" s="152">
        <f>P125+P133+P138+P140+P143+P146</f>
        <v>0</v>
      </c>
      <c r="Q124" s="151"/>
      <c r="R124" s="152">
        <f>R125+R133+R138+R140+R143+R146</f>
        <v>2.0981235900000001</v>
      </c>
      <c r="S124" s="151"/>
      <c r="T124" s="153">
        <f>T125+T133+T138+T140+T143+T146</f>
        <v>2.5</v>
      </c>
      <c r="AR124" s="146" t="s">
        <v>81</v>
      </c>
      <c r="AT124" s="154" t="s">
        <v>72</v>
      </c>
      <c r="AU124" s="154" t="s">
        <v>73</v>
      </c>
      <c r="AY124" s="146" t="s">
        <v>139</v>
      </c>
      <c r="BK124" s="155">
        <f>BK125+BK133+BK138+BK140+BK143+BK146</f>
        <v>0</v>
      </c>
    </row>
    <row r="125" spans="1:65" s="12" customFormat="1" ht="22.9" customHeight="1">
      <c r="B125" s="145"/>
      <c r="D125" s="146" t="s">
        <v>72</v>
      </c>
      <c r="E125" s="156" t="s">
        <v>81</v>
      </c>
      <c r="F125" s="156" t="s">
        <v>140</v>
      </c>
      <c r="I125" s="148"/>
      <c r="J125" s="157">
        <f>BK125</f>
        <v>0</v>
      </c>
      <c r="L125" s="145"/>
      <c r="M125" s="150"/>
      <c r="N125" s="151"/>
      <c r="O125" s="151"/>
      <c r="P125" s="152">
        <f>SUM(P126:P132)</f>
        <v>0</v>
      </c>
      <c r="Q125" s="151"/>
      <c r="R125" s="152">
        <f>SUM(R126:R132)</f>
        <v>0</v>
      </c>
      <c r="S125" s="151"/>
      <c r="T125" s="153">
        <f>SUM(T126:T132)</f>
        <v>2.5</v>
      </c>
      <c r="AR125" s="146" t="s">
        <v>81</v>
      </c>
      <c r="AT125" s="154" t="s">
        <v>72</v>
      </c>
      <c r="AU125" s="154" t="s">
        <v>81</v>
      </c>
      <c r="AY125" s="146" t="s">
        <v>139</v>
      </c>
      <c r="BK125" s="155">
        <f>SUM(BK126:BK132)</f>
        <v>0</v>
      </c>
    </row>
    <row r="126" spans="1:65" s="2" customFormat="1" ht="24" customHeight="1">
      <c r="A126" s="29"/>
      <c r="B126" s="158"/>
      <c r="C126" s="159" t="s">
        <v>81</v>
      </c>
      <c r="D126" s="159" t="s">
        <v>141</v>
      </c>
      <c r="E126" s="160" t="s">
        <v>260</v>
      </c>
      <c r="F126" s="161" t="s">
        <v>261</v>
      </c>
      <c r="G126" s="162" t="s">
        <v>169</v>
      </c>
      <c r="H126" s="163">
        <v>5</v>
      </c>
      <c r="I126" s="164"/>
      <c r="J126" s="165">
        <f t="shared" ref="J126:J132" si="0">ROUND(I126*H126,2)</f>
        <v>0</v>
      </c>
      <c r="K126" s="166"/>
      <c r="L126" s="30"/>
      <c r="M126" s="167" t="s">
        <v>1</v>
      </c>
      <c r="N126" s="168" t="s">
        <v>39</v>
      </c>
      <c r="O126" s="55"/>
      <c r="P126" s="169">
        <f t="shared" ref="P126:P132" si="1">O126*H126</f>
        <v>0</v>
      </c>
      <c r="Q126" s="169">
        <v>0</v>
      </c>
      <c r="R126" s="169">
        <f t="shared" ref="R126:R132" si="2">Q126*H126</f>
        <v>0</v>
      </c>
      <c r="S126" s="169">
        <v>0.26</v>
      </c>
      <c r="T126" s="170">
        <f t="shared" ref="T126:T132" si="3">S126*H126</f>
        <v>1.3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145</v>
      </c>
      <c r="AT126" s="171" t="s">
        <v>141</v>
      </c>
      <c r="AU126" s="171" t="s">
        <v>146</v>
      </c>
      <c r="AY126" s="14" t="s">
        <v>139</v>
      </c>
      <c r="BE126" s="172">
        <f t="shared" ref="BE126:BE132" si="4">IF(N126="základná",J126,0)</f>
        <v>0</v>
      </c>
      <c r="BF126" s="172">
        <f t="shared" ref="BF126:BF132" si="5">IF(N126="znížená",J126,0)</f>
        <v>0</v>
      </c>
      <c r="BG126" s="172">
        <f t="shared" ref="BG126:BG132" si="6">IF(N126="zákl. prenesená",J126,0)</f>
        <v>0</v>
      </c>
      <c r="BH126" s="172">
        <f t="shared" ref="BH126:BH132" si="7">IF(N126="zníž. prenesená",J126,0)</f>
        <v>0</v>
      </c>
      <c r="BI126" s="172">
        <f t="shared" ref="BI126:BI132" si="8">IF(N126="nulová",J126,0)</f>
        <v>0</v>
      </c>
      <c r="BJ126" s="14" t="s">
        <v>146</v>
      </c>
      <c r="BK126" s="172">
        <f t="shared" ref="BK126:BK132" si="9">ROUND(I126*H126,2)</f>
        <v>0</v>
      </c>
      <c r="BL126" s="14" t="s">
        <v>145</v>
      </c>
      <c r="BM126" s="171" t="s">
        <v>262</v>
      </c>
    </row>
    <row r="127" spans="1:65" s="2" customFormat="1" ht="24" customHeight="1">
      <c r="A127" s="29"/>
      <c r="B127" s="158"/>
      <c r="C127" s="159" t="s">
        <v>146</v>
      </c>
      <c r="D127" s="159" t="s">
        <v>141</v>
      </c>
      <c r="E127" s="160" t="s">
        <v>263</v>
      </c>
      <c r="F127" s="161" t="s">
        <v>264</v>
      </c>
      <c r="G127" s="162" t="s">
        <v>169</v>
      </c>
      <c r="H127" s="163">
        <v>5</v>
      </c>
      <c r="I127" s="164"/>
      <c r="J127" s="165">
        <f t="shared" si="0"/>
        <v>0</v>
      </c>
      <c r="K127" s="166"/>
      <c r="L127" s="30"/>
      <c r="M127" s="167" t="s">
        <v>1</v>
      </c>
      <c r="N127" s="168" t="s">
        <v>39</v>
      </c>
      <c r="O127" s="55"/>
      <c r="P127" s="169">
        <f t="shared" si="1"/>
        <v>0</v>
      </c>
      <c r="Q127" s="169">
        <v>0</v>
      </c>
      <c r="R127" s="169">
        <f t="shared" si="2"/>
        <v>0</v>
      </c>
      <c r="S127" s="169">
        <v>0.24</v>
      </c>
      <c r="T127" s="170">
        <f t="shared" si="3"/>
        <v>1.2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145</v>
      </c>
      <c r="AT127" s="171" t="s">
        <v>141</v>
      </c>
      <c r="AU127" s="171" t="s">
        <v>146</v>
      </c>
      <c r="AY127" s="14" t="s">
        <v>139</v>
      </c>
      <c r="BE127" s="172">
        <f t="shared" si="4"/>
        <v>0</v>
      </c>
      <c r="BF127" s="172">
        <f t="shared" si="5"/>
        <v>0</v>
      </c>
      <c r="BG127" s="172">
        <f t="shared" si="6"/>
        <v>0</v>
      </c>
      <c r="BH127" s="172">
        <f t="shared" si="7"/>
        <v>0</v>
      </c>
      <c r="BI127" s="172">
        <f t="shared" si="8"/>
        <v>0</v>
      </c>
      <c r="BJ127" s="14" t="s">
        <v>146</v>
      </c>
      <c r="BK127" s="172">
        <f t="shared" si="9"/>
        <v>0</v>
      </c>
      <c r="BL127" s="14" t="s">
        <v>145</v>
      </c>
      <c r="BM127" s="171" t="s">
        <v>265</v>
      </c>
    </row>
    <row r="128" spans="1:65" s="2" customFormat="1" ht="24" customHeight="1">
      <c r="A128" s="29"/>
      <c r="B128" s="158"/>
      <c r="C128" s="159" t="s">
        <v>151</v>
      </c>
      <c r="D128" s="159" t="s">
        <v>141</v>
      </c>
      <c r="E128" s="160" t="s">
        <v>266</v>
      </c>
      <c r="F128" s="161" t="s">
        <v>267</v>
      </c>
      <c r="G128" s="162" t="s">
        <v>144</v>
      </c>
      <c r="H128" s="163">
        <v>0.35</v>
      </c>
      <c r="I128" s="164"/>
      <c r="J128" s="165">
        <f t="shared" si="0"/>
        <v>0</v>
      </c>
      <c r="K128" s="166"/>
      <c r="L128" s="30"/>
      <c r="M128" s="167" t="s">
        <v>1</v>
      </c>
      <c r="N128" s="168" t="s">
        <v>39</v>
      </c>
      <c r="O128" s="55"/>
      <c r="P128" s="169">
        <f t="shared" si="1"/>
        <v>0</v>
      </c>
      <c r="Q128" s="169">
        <v>0</v>
      </c>
      <c r="R128" s="169">
        <f t="shared" si="2"/>
        <v>0</v>
      </c>
      <c r="S128" s="169">
        <v>0</v>
      </c>
      <c r="T128" s="170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145</v>
      </c>
      <c r="AT128" s="171" t="s">
        <v>141</v>
      </c>
      <c r="AU128" s="171" t="s">
        <v>146</v>
      </c>
      <c r="AY128" s="14" t="s">
        <v>139</v>
      </c>
      <c r="BE128" s="172">
        <f t="shared" si="4"/>
        <v>0</v>
      </c>
      <c r="BF128" s="172">
        <f t="shared" si="5"/>
        <v>0</v>
      </c>
      <c r="BG128" s="172">
        <f t="shared" si="6"/>
        <v>0</v>
      </c>
      <c r="BH128" s="172">
        <f t="shared" si="7"/>
        <v>0</v>
      </c>
      <c r="BI128" s="172">
        <f t="shared" si="8"/>
        <v>0</v>
      </c>
      <c r="BJ128" s="14" t="s">
        <v>146</v>
      </c>
      <c r="BK128" s="172">
        <f t="shared" si="9"/>
        <v>0</v>
      </c>
      <c r="BL128" s="14" t="s">
        <v>145</v>
      </c>
      <c r="BM128" s="171" t="s">
        <v>268</v>
      </c>
    </row>
    <row r="129" spans="1:65" s="2" customFormat="1" ht="36" customHeight="1">
      <c r="A129" s="29"/>
      <c r="B129" s="158"/>
      <c r="C129" s="159" t="s">
        <v>145</v>
      </c>
      <c r="D129" s="159" t="s">
        <v>141</v>
      </c>
      <c r="E129" s="160" t="s">
        <v>152</v>
      </c>
      <c r="F129" s="161" t="s">
        <v>153</v>
      </c>
      <c r="G129" s="162" t="s">
        <v>144</v>
      </c>
      <c r="H129" s="163">
        <v>0.35</v>
      </c>
      <c r="I129" s="164"/>
      <c r="J129" s="165">
        <f t="shared" si="0"/>
        <v>0</v>
      </c>
      <c r="K129" s="166"/>
      <c r="L129" s="30"/>
      <c r="M129" s="167" t="s">
        <v>1</v>
      </c>
      <c r="N129" s="168" t="s">
        <v>39</v>
      </c>
      <c r="O129" s="55"/>
      <c r="P129" s="169">
        <f t="shared" si="1"/>
        <v>0</v>
      </c>
      <c r="Q129" s="169">
        <v>0</v>
      </c>
      <c r="R129" s="169">
        <f t="shared" si="2"/>
        <v>0</v>
      </c>
      <c r="S129" s="169">
        <v>0</v>
      </c>
      <c r="T129" s="170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145</v>
      </c>
      <c r="AT129" s="171" t="s">
        <v>141</v>
      </c>
      <c r="AU129" s="171" t="s">
        <v>146</v>
      </c>
      <c r="AY129" s="14" t="s">
        <v>139</v>
      </c>
      <c r="BE129" s="172">
        <f t="shared" si="4"/>
        <v>0</v>
      </c>
      <c r="BF129" s="172">
        <f t="shared" si="5"/>
        <v>0</v>
      </c>
      <c r="BG129" s="172">
        <f t="shared" si="6"/>
        <v>0</v>
      </c>
      <c r="BH129" s="172">
        <f t="shared" si="7"/>
        <v>0</v>
      </c>
      <c r="BI129" s="172">
        <f t="shared" si="8"/>
        <v>0</v>
      </c>
      <c r="BJ129" s="14" t="s">
        <v>146</v>
      </c>
      <c r="BK129" s="172">
        <f t="shared" si="9"/>
        <v>0</v>
      </c>
      <c r="BL129" s="14" t="s">
        <v>145</v>
      </c>
      <c r="BM129" s="171" t="s">
        <v>154</v>
      </c>
    </row>
    <row r="130" spans="1:65" s="2" customFormat="1" ht="24" customHeight="1">
      <c r="A130" s="29"/>
      <c r="B130" s="158"/>
      <c r="C130" s="159" t="s">
        <v>158</v>
      </c>
      <c r="D130" s="159" t="s">
        <v>141</v>
      </c>
      <c r="E130" s="160" t="s">
        <v>155</v>
      </c>
      <c r="F130" s="161" t="s">
        <v>156</v>
      </c>
      <c r="G130" s="162" t="s">
        <v>144</v>
      </c>
      <c r="H130" s="163">
        <v>0.35</v>
      </c>
      <c r="I130" s="164"/>
      <c r="J130" s="165">
        <f t="shared" si="0"/>
        <v>0</v>
      </c>
      <c r="K130" s="166"/>
      <c r="L130" s="30"/>
      <c r="M130" s="167" t="s">
        <v>1</v>
      </c>
      <c r="N130" s="168" t="s">
        <v>39</v>
      </c>
      <c r="O130" s="55"/>
      <c r="P130" s="169">
        <f t="shared" si="1"/>
        <v>0</v>
      </c>
      <c r="Q130" s="169">
        <v>0</v>
      </c>
      <c r="R130" s="169">
        <f t="shared" si="2"/>
        <v>0</v>
      </c>
      <c r="S130" s="169">
        <v>0</v>
      </c>
      <c r="T130" s="170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145</v>
      </c>
      <c r="AT130" s="171" t="s">
        <v>141</v>
      </c>
      <c r="AU130" s="171" t="s">
        <v>146</v>
      </c>
      <c r="AY130" s="14" t="s">
        <v>139</v>
      </c>
      <c r="BE130" s="172">
        <f t="shared" si="4"/>
        <v>0</v>
      </c>
      <c r="BF130" s="172">
        <f t="shared" si="5"/>
        <v>0</v>
      </c>
      <c r="BG130" s="172">
        <f t="shared" si="6"/>
        <v>0</v>
      </c>
      <c r="BH130" s="172">
        <f t="shared" si="7"/>
        <v>0</v>
      </c>
      <c r="BI130" s="172">
        <f t="shared" si="8"/>
        <v>0</v>
      </c>
      <c r="BJ130" s="14" t="s">
        <v>146</v>
      </c>
      <c r="BK130" s="172">
        <f t="shared" si="9"/>
        <v>0</v>
      </c>
      <c r="BL130" s="14" t="s">
        <v>145</v>
      </c>
      <c r="BM130" s="171" t="s">
        <v>157</v>
      </c>
    </row>
    <row r="131" spans="1:65" s="2" customFormat="1" ht="16.5" customHeight="1">
      <c r="A131" s="29"/>
      <c r="B131" s="158"/>
      <c r="C131" s="159" t="s">
        <v>162</v>
      </c>
      <c r="D131" s="159" t="s">
        <v>141</v>
      </c>
      <c r="E131" s="160" t="s">
        <v>159</v>
      </c>
      <c r="F131" s="161" t="s">
        <v>160</v>
      </c>
      <c r="G131" s="162" t="s">
        <v>144</v>
      </c>
      <c r="H131" s="163">
        <v>0.35</v>
      </c>
      <c r="I131" s="164"/>
      <c r="J131" s="165">
        <f t="shared" si="0"/>
        <v>0</v>
      </c>
      <c r="K131" s="166"/>
      <c r="L131" s="30"/>
      <c r="M131" s="167" t="s">
        <v>1</v>
      </c>
      <c r="N131" s="168" t="s">
        <v>39</v>
      </c>
      <c r="O131" s="55"/>
      <c r="P131" s="169">
        <f t="shared" si="1"/>
        <v>0</v>
      </c>
      <c r="Q131" s="169">
        <v>0</v>
      </c>
      <c r="R131" s="169">
        <f t="shared" si="2"/>
        <v>0</v>
      </c>
      <c r="S131" s="169">
        <v>0</v>
      </c>
      <c r="T131" s="170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145</v>
      </c>
      <c r="AT131" s="171" t="s">
        <v>141</v>
      </c>
      <c r="AU131" s="171" t="s">
        <v>146</v>
      </c>
      <c r="AY131" s="14" t="s">
        <v>139</v>
      </c>
      <c r="BE131" s="172">
        <f t="shared" si="4"/>
        <v>0</v>
      </c>
      <c r="BF131" s="172">
        <f t="shared" si="5"/>
        <v>0</v>
      </c>
      <c r="BG131" s="172">
        <f t="shared" si="6"/>
        <v>0</v>
      </c>
      <c r="BH131" s="172">
        <f t="shared" si="7"/>
        <v>0</v>
      </c>
      <c r="BI131" s="172">
        <f t="shared" si="8"/>
        <v>0</v>
      </c>
      <c r="BJ131" s="14" t="s">
        <v>146</v>
      </c>
      <c r="BK131" s="172">
        <f t="shared" si="9"/>
        <v>0</v>
      </c>
      <c r="BL131" s="14" t="s">
        <v>145</v>
      </c>
      <c r="BM131" s="171" t="s">
        <v>161</v>
      </c>
    </row>
    <row r="132" spans="1:65" s="2" customFormat="1" ht="24" customHeight="1">
      <c r="A132" s="29"/>
      <c r="B132" s="158"/>
      <c r="C132" s="159" t="s">
        <v>166</v>
      </c>
      <c r="D132" s="159" t="s">
        <v>141</v>
      </c>
      <c r="E132" s="160" t="s">
        <v>167</v>
      </c>
      <c r="F132" s="161" t="s">
        <v>168</v>
      </c>
      <c r="G132" s="162" t="s">
        <v>169</v>
      </c>
      <c r="H132" s="163">
        <v>5</v>
      </c>
      <c r="I132" s="164"/>
      <c r="J132" s="165">
        <f t="shared" si="0"/>
        <v>0</v>
      </c>
      <c r="K132" s="166"/>
      <c r="L132" s="30"/>
      <c r="M132" s="167" t="s">
        <v>1</v>
      </c>
      <c r="N132" s="168" t="s">
        <v>39</v>
      </c>
      <c r="O132" s="55"/>
      <c r="P132" s="169">
        <f t="shared" si="1"/>
        <v>0</v>
      </c>
      <c r="Q132" s="169">
        <v>0</v>
      </c>
      <c r="R132" s="169">
        <f t="shared" si="2"/>
        <v>0</v>
      </c>
      <c r="S132" s="169">
        <v>0</v>
      </c>
      <c r="T132" s="170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145</v>
      </c>
      <c r="AT132" s="171" t="s">
        <v>141</v>
      </c>
      <c r="AU132" s="171" t="s">
        <v>146</v>
      </c>
      <c r="AY132" s="14" t="s">
        <v>139</v>
      </c>
      <c r="BE132" s="172">
        <f t="shared" si="4"/>
        <v>0</v>
      </c>
      <c r="BF132" s="172">
        <f t="shared" si="5"/>
        <v>0</v>
      </c>
      <c r="BG132" s="172">
        <f t="shared" si="6"/>
        <v>0</v>
      </c>
      <c r="BH132" s="172">
        <f t="shared" si="7"/>
        <v>0</v>
      </c>
      <c r="BI132" s="172">
        <f t="shared" si="8"/>
        <v>0</v>
      </c>
      <c r="BJ132" s="14" t="s">
        <v>146</v>
      </c>
      <c r="BK132" s="172">
        <f t="shared" si="9"/>
        <v>0</v>
      </c>
      <c r="BL132" s="14" t="s">
        <v>145</v>
      </c>
      <c r="BM132" s="171" t="s">
        <v>170</v>
      </c>
    </row>
    <row r="133" spans="1:65" s="12" customFormat="1" ht="22.9" customHeight="1">
      <c r="B133" s="145"/>
      <c r="D133" s="146" t="s">
        <v>72</v>
      </c>
      <c r="E133" s="156" t="s">
        <v>146</v>
      </c>
      <c r="F133" s="156" t="s">
        <v>171</v>
      </c>
      <c r="I133" s="148"/>
      <c r="J133" s="157">
        <f>BK133</f>
        <v>0</v>
      </c>
      <c r="L133" s="145"/>
      <c r="M133" s="150"/>
      <c r="N133" s="151"/>
      <c r="O133" s="151"/>
      <c r="P133" s="152">
        <f>SUM(P134:P137)</f>
        <v>0</v>
      </c>
      <c r="Q133" s="151"/>
      <c r="R133" s="152">
        <f>SUM(R134:R137)</f>
        <v>0.76729358999999997</v>
      </c>
      <c r="S133" s="151"/>
      <c r="T133" s="153">
        <f>SUM(T134:T137)</f>
        <v>0</v>
      </c>
      <c r="AR133" s="146" t="s">
        <v>81</v>
      </c>
      <c r="AT133" s="154" t="s">
        <v>72</v>
      </c>
      <c r="AU133" s="154" t="s">
        <v>81</v>
      </c>
      <c r="AY133" s="146" t="s">
        <v>139</v>
      </c>
      <c r="BK133" s="155">
        <f>SUM(BK134:BK137)</f>
        <v>0</v>
      </c>
    </row>
    <row r="134" spans="1:65" s="2" customFormat="1" ht="24" customHeight="1">
      <c r="A134" s="29"/>
      <c r="B134" s="158"/>
      <c r="C134" s="159" t="s">
        <v>172</v>
      </c>
      <c r="D134" s="159" t="s">
        <v>141</v>
      </c>
      <c r="E134" s="160" t="s">
        <v>173</v>
      </c>
      <c r="F134" s="161" t="s">
        <v>174</v>
      </c>
      <c r="G134" s="162" t="s">
        <v>169</v>
      </c>
      <c r="H134" s="163">
        <v>5</v>
      </c>
      <c r="I134" s="164"/>
      <c r="J134" s="165">
        <f>ROUND(I134*H134,2)</f>
        <v>0</v>
      </c>
      <c r="K134" s="166"/>
      <c r="L134" s="30"/>
      <c r="M134" s="167" t="s">
        <v>1</v>
      </c>
      <c r="N134" s="168" t="s">
        <v>39</v>
      </c>
      <c r="O134" s="55"/>
      <c r="P134" s="169">
        <f>O134*H134</f>
        <v>0</v>
      </c>
      <c r="Q134" s="169">
        <v>0</v>
      </c>
      <c r="R134" s="169">
        <f>Q134*H134</f>
        <v>0</v>
      </c>
      <c r="S134" s="169">
        <v>0</v>
      </c>
      <c r="T134" s="170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145</v>
      </c>
      <c r="AT134" s="171" t="s">
        <v>141</v>
      </c>
      <c r="AU134" s="171" t="s">
        <v>146</v>
      </c>
      <c r="AY134" s="14" t="s">
        <v>139</v>
      </c>
      <c r="BE134" s="172">
        <f>IF(N134="základná",J134,0)</f>
        <v>0</v>
      </c>
      <c r="BF134" s="172">
        <f>IF(N134="znížená",J134,0)</f>
        <v>0</v>
      </c>
      <c r="BG134" s="172">
        <f>IF(N134="zákl. prenesená",J134,0)</f>
        <v>0</v>
      </c>
      <c r="BH134" s="172">
        <f>IF(N134="zníž. prenesená",J134,0)</f>
        <v>0</v>
      </c>
      <c r="BI134" s="172">
        <f>IF(N134="nulová",J134,0)</f>
        <v>0</v>
      </c>
      <c r="BJ134" s="14" t="s">
        <v>146</v>
      </c>
      <c r="BK134" s="172">
        <f>ROUND(I134*H134,2)</f>
        <v>0</v>
      </c>
      <c r="BL134" s="14" t="s">
        <v>145</v>
      </c>
      <c r="BM134" s="171" t="s">
        <v>175</v>
      </c>
    </row>
    <row r="135" spans="1:65" s="2" customFormat="1" ht="16.5" customHeight="1">
      <c r="A135" s="29"/>
      <c r="B135" s="158"/>
      <c r="C135" s="159" t="s">
        <v>176</v>
      </c>
      <c r="D135" s="159" t="s">
        <v>141</v>
      </c>
      <c r="E135" s="160" t="s">
        <v>269</v>
      </c>
      <c r="F135" s="161" t="s">
        <v>270</v>
      </c>
      <c r="G135" s="162" t="s">
        <v>144</v>
      </c>
      <c r="H135" s="163">
        <v>0.34300000000000003</v>
      </c>
      <c r="I135" s="164"/>
      <c r="J135" s="165">
        <f>ROUND(I135*H135,2)</f>
        <v>0</v>
      </c>
      <c r="K135" s="166"/>
      <c r="L135" s="30"/>
      <c r="M135" s="167" t="s">
        <v>1</v>
      </c>
      <c r="N135" s="168" t="s">
        <v>39</v>
      </c>
      <c r="O135" s="55"/>
      <c r="P135" s="169">
        <f>O135*H135</f>
        <v>0</v>
      </c>
      <c r="Q135" s="169">
        <v>2.2151299999999998</v>
      </c>
      <c r="R135" s="169">
        <f>Q135*H135</f>
        <v>0.75978959000000001</v>
      </c>
      <c r="S135" s="169">
        <v>0</v>
      </c>
      <c r="T135" s="170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145</v>
      </c>
      <c r="AT135" s="171" t="s">
        <v>141</v>
      </c>
      <c r="AU135" s="171" t="s">
        <v>146</v>
      </c>
      <c r="AY135" s="14" t="s">
        <v>139</v>
      </c>
      <c r="BE135" s="172">
        <f>IF(N135="základná",J135,0)</f>
        <v>0</v>
      </c>
      <c r="BF135" s="172">
        <f>IF(N135="znížená",J135,0)</f>
        <v>0</v>
      </c>
      <c r="BG135" s="172">
        <f>IF(N135="zákl. prenesená",J135,0)</f>
        <v>0</v>
      </c>
      <c r="BH135" s="172">
        <f>IF(N135="zníž. prenesená",J135,0)</f>
        <v>0</v>
      </c>
      <c r="BI135" s="172">
        <f>IF(N135="nulová",J135,0)</f>
        <v>0</v>
      </c>
      <c r="BJ135" s="14" t="s">
        <v>146</v>
      </c>
      <c r="BK135" s="172">
        <f>ROUND(I135*H135,2)</f>
        <v>0</v>
      </c>
      <c r="BL135" s="14" t="s">
        <v>145</v>
      </c>
      <c r="BM135" s="171" t="s">
        <v>271</v>
      </c>
    </row>
    <row r="136" spans="1:65" s="2" customFormat="1" ht="16.5" customHeight="1">
      <c r="A136" s="29"/>
      <c r="B136" s="158"/>
      <c r="C136" s="159" t="s">
        <v>107</v>
      </c>
      <c r="D136" s="159" t="s">
        <v>141</v>
      </c>
      <c r="E136" s="160" t="s">
        <v>272</v>
      </c>
      <c r="F136" s="161" t="s">
        <v>273</v>
      </c>
      <c r="G136" s="162" t="s">
        <v>169</v>
      </c>
      <c r="H136" s="163">
        <v>11.2</v>
      </c>
      <c r="I136" s="164"/>
      <c r="J136" s="165">
        <f>ROUND(I136*H136,2)</f>
        <v>0</v>
      </c>
      <c r="K136" s="166"/>
      <c r="L136" s="30"/>
      <c r="M136" s="167" t="s">
        <v>1</v>
      </c>
      <c r="N136" s="168" t="s">
        <v>39</v>
      </c>
      <c r="O136" s="55"/>
      <c r="P136" s="169">
        <f>O136*H136</f>
        <v>0</v>
      </c>
      <c r="Q136" s="169">
        <v>6.7000000000000002E-4</v>
      </c>
      <c r="R136" s="169">
        <f>Q136*H136</f>
        <v>7.5039999999999994E-3</v>
      </c>
      <c r="S136" s="169">
        <v>0</v>
      </c>
      <c r="T136" s="170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145</v>
      </c>
      <c r="AT136" s="171" t="s">
        <v>141</v>
      </c>
      <c r="AU136" s="171" t="s">
        <v>146</v>
      </c>
      <c r="AY136" s="14" t="s">
        <v>139</v>
      </c>
      <c r="BE136" s="172">
        <f>IF(N136="základná",J136,0)</f>
        <v>0</v>
      </c>
      <c r="BF136" s="172">
        <f>IF(N136="znížená",J136,0)</f>
        <v>0</v>
      </c>
      <c r="BG136" s="172">
        <f>IF(N136="zákl. prenesená",J136,0)</f>
        <v>0</v>
      </c>
      <c r="BH136" s="172">
        <f>IF(N136="zníž. prenesená",J136,0)</f>
        <v>0</v>
      </c>
      <c r="BI136" s="172">
        <f>IF(N136="nulová",J136,0)</f>
        <v>0</v>
      </c>
      <c r="BJ136" s="14" t="s">
        <v>146</v>
      </c>
      <c r="BK136" s="172">
        <f>ROUND(I136*H136,2)</f>
        <v>0</v>
      </c>
      <c r="BL136" s="14" t="s">
        <v>145</v>
      </c>
      <c r="BM136" s="171" t="s">
        <v>274</v>
      </c>
    </row>
    <row r="137" spans="1:65" s="2" customFormat="1" ht="16.5" customHeight="1">
      <c r="A137" s="29"/>
      <c r="B137" s="158"/>
      <c r="C137" s="159" t="s">
        <v>183</v>
      </c>
      <c r="D137" s="159" t="s">
        <v>141</v>
      </c>
      <c r="E137" s="160" t="s">
        <v>275</v>
      </c>
      <c r="F137" s="161" t="s">
        <v>276</v>
      </c>
      <c r="G137" s="162" t="s">
        <v>169</v>
      </c>
      <c r="H137" s="163">
        <v>11.2</v>
      </c>
      <c r="I137" s="164"/>
      <c r="J137" s="165">
        <f>ROUND(I137*H137,2)</f>
        <v>0</v>
      </c>
      <c r="K137" s="166"/>
      <c r="L137" s="30"/>
      <c r="M137" s="167" t="s">
        <v>1</v>
      </c>
      <c r="N137" s="168" t="s">
        <v>39</v>
      </c>
      <c r="O137" s="55"/>
      <c r="P137" s="169">
        <f>O137*H137</f>
        <v>0</v>
      </c>
      <c r="Q137" s="169">
        <v>0</v>
      </c>
      <c r="R137" s="169">
        <f>Q137*H137</f>
        <v>0</v>
      </c>
      <c r="S137" s="169">
        <v>0</v>
      </c>
      <c r="T137" s="170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145</v>
      </c>
      <c r="AT137" s="171" t="s">
        <v>141</v>
      </c>
      <c r="AU137" s="171" t="s">
        <v>146</v>
      </c>
      <c r="AY137" s="14" t="s">
        <v>139</v>
      </c>
      <c r="BE137" s="172">
        <f>IF(N137="základná",J137,0)</f>
        <v>0</v>
      </c>
      <c r="BF137" s="172">
        <f>IF(N137="znížená",J137,0)</f>
        <v>0</v>
      </c>
      <c r="BG137" s="172">
        <f>IF(N137="zákl. prenesená",J137,0)</f>
        <v>0</v>
      </c>
      <c r="BH137" s="172">
        <f>IF(N137="zníž. prenesená",J137,0)</f>
        <v>0</v>
      </c>
      <c r="BI137" s="172">
        <f>IF(N137="nulová",J137,0)</f>
        <v>0</v>
      </c>
      <c r="BJ137" s="14" t="s">
        <v>146</v>
      </c>
      <c r="BK137" s="172">
        <f>ROUND(I137*H137,2)</f>
        <v>0</v>
      </c>
      <c r="BL137" s="14" t="s">
        <v>145</v>
      </c>
      <c r="BM137" s="171" t="s">
        <v>277</v>
      </c>
    </row>
    <row r="138" spans="1:65" s="12" customFormat="1" ht="22.9" customHeight="1">
      <c r="B138" s="145"/>
      <c r="D138" s="146" t="s">
        <v>72</v>
      </c>
      <c r="E138" s="156" t="s">
        <v>145</v>
      </c>
      <c r="F138" s="156" t="s">
        <v>195</v>
      </c>
      <c r="I138" s="148"/>
      <c r="J138" s="157">
        <f>BK138</f>
        <v>0</v>
      </c>
      <c r="L138" s="145"/>
      <c r="M138" s="150"/>
      <c r="N138" s="151"/>
      <c r="O138" s="151"/>
      <c r="P138" s="152">
        <f>P139</f>
        <v>0</v>
      </c>
      <c r="Q138" s="151"/>
      <c r="R138" s="152">
        <f>R139</f>
        <v>0.8096000000000001</v>
      </c>
      <c r="S138" s="151"/>
      <c r="T138" s="153">
        <f>T139</f>
        <v>0</v>
      </c>
      <c r="AR138" s="146" t="s">
        <v>81</v>
      </c>
      <c r="AT138" s="154" t="s">
        <v>72</v>
      </c>
      <c r="AU138" s="154" t="s">
        <v>81</v>
      </c>
      <c r="AY138" s="146" t="s">
        <v>139</v>
      </c>
      <c r="BK138" s="155">
        <f>BK139</f>
        <v>0</v>
      </c>
    </row>
    <row r="139" spans="1:65" s="2" customFormat="1" ht="24" customHeight="1">
      <c r="A139" s="29"/>
      <c r="B139" s="158"/>
      <c r="C139" s="159" t="s">
        <v>187</v>
      </c>
      <c r="D139" s="159" t="s">
        <v>141</v>
      </c>
      <c r="E139" s="160" t="s">
        <v>197</v>
      </c>
      <c r="F139" s="161" t="s">
        <v>198</v>
      </c>
      <c r="G139" s="162" t="s">
        <v>169</v>
      </c>
      <c r="H139" s="163">
        <v>5</v>
      </c>
      <c r="I139" s="164"/>
      <c r="J139" s="165">
        <f>ROUND(I139*H139,2)</f>
        <v>0</v>
      </c>
      <c r="K139" s="166"/>
      <c r="L139" s="30"/>
      <c r="M139" s="167" t="s">
        <v>1</v>
      </c>
      <c r="N139" s="168" t="s">
        <v>39</v>
      </c>
      <c r="O139" s="55"/>
      <c r="P139" s="169">
        <f>O139*H139</f>
        <v>0</v>
      </c>
      <c r="Q139" s="169">
        <v>0.16192000000000001</v>
      </c>
      <c r="R139" s="169">
        <f>Q139*H139</f>
        <v>0.8096000000000001</v>
      </c>
      <c r="S139" s="169">
        <v>0</v>
      </c>
      <c r="T139" s="170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145</v>
      </c>
      <c r="AT139" s="171" t="s">
        <v>141</v>
      </c>
      <c r="AU139" s="171" t="s">
        <v>146</v>
      </c>
      <c r="AY139" s="14" t="s">
        <v>139</v>
      </c>
      <c r="BE139" s="172">
        <f>IF(N139="základná",J139,0)</f>
        <v>0</v>
      </c>
      <c r="BF139" s="172">
        <f>IF(N139="znížená",J139,0)</f>
        <v>0</v>
      </c>
      <c r="BG139" s="172">
        <f>IF(N139="zákl. prenesená",J139,0)</f>
        <v>0</v>
      </c>
      <c r="BH139" s="172">
        <f>IF(N139="zníž. prenesená",J139,0)</f>
        <v>0</v>
      </c>
      <c r="BI139" s="172">
        <f>IF(N139="nulová",J139,0)</f>
        <v>0</v>
      </c>
      <c r="BJ139" s="14" t="s">
        <v>146</v>
      </c>
      <c r="BK139" s="172">
        <f>ROUND(I139*H139,2)</f>
        <v>0</v>
      </c>
      <c r="BL139" s="14" t="s">
        <v>145</v>
      </c>
      <c r="BM139" s="171" t="s">
        <v>199</v>
      </c>
    </row>
    <row r="140" spans="1:65" s="12" customFormat="1" ht="22.9" customHeight="1">
      <c r="B140" s="145"/>
      <c r="D140" s="146" t="s">
        <v>72</v>
      </c>
      <c r="E140" s="156" t="s">
        <v>158</v>
      </c>
      <c r="F140" s="156" t="s">
        <v>200</v>
      </c>
      <c r="I140" s="148"/>
      <c r="J140" s="157">
        <f>BK140</f>
        <v>0</v>
      </c>
      <c r="L140" s="145"/>
      <c r="M140" s="150"/>
      <c r="N140" s="151"/>
      <c r="O140" s="151"/>
      <c r="P140" s="152">
        <f>SUM(P141:P142)</f>
        <v>0</v>
      </c>
      <c r="Q140" s="151"/>
      <c r="R140" s="152">
        <f>SUM(R141:R142)</f>
        <v>0.46255000000000002</v>
      </c>
      <c r="S140" s="151"/>
      <c r="T140" s="153">
        <f>SUM(T141:T142)</f>
        <v>0</v>
      </c>
      <c r="AR140" s="146" t="s">
        <v>81</v>
      </c>
      <c r="AT140" s="154" t="s">
        <v>72</v>
      </c>
      <c r="AU140" s="154" t="s">
        <v>81</v>
      </c>
      <c r="AY140" s="146" t="s">
        <v>139</v>
      </c>
      <c r="BK140" s="155">
        <f>SUM(BK141:BK142)</f>
        <v>0</v>
      </c>
    </row>
    <row r="141" spans="1:65" s="2" customFormat="1" ht="36" customHeight="1">
      <c r="A141" s="29"/>
      <c r="B141" s="158"/>
      <c r="C141" s="159" t="s">
        <v>191</v>
      </c>
      <c r="D141" s="159" t="s">
        <v>141</v>
      </c>
      <c r="E141" s="160" t="s">
        <v>210</v>
      </c>
      <c r="F141" s="161" t="s">
        <v>211</v>
      </c>
      <c r="G141" s="162" t="s">
        <v>169</v>
      </c>
      <c r="H141" s="163">
        <v>5</v>
      </c>
      <c r="I141" s="164"/>
      <c r="J141" s="165">
        <f>ROUND(I141*H141,2)</f>
        <v>0</v>
      </c>
      <c r="K141" s="166"/>
      <c r="L141" s="30"/>
      <c r="M141" s="167" t="s">
        <v>1</v>
      </c>
      <c r="N141" s="168" t="s">
        <v>39</v>
      </c>
      <c r="O141" s="55"/>
      <c r="P141" s="169">
        <f>O141*H141</f>
        <v>0</v>
      </c>
      <c r="Q141" s="169">
        <v>9.2499999999999999E-2</v>
      </c>
      <c r="R141" s="169">
        <f>Q141*H141</f>
        <v>0.46250000000000002</v>
      </c>
      <c r="S141" s="169">
        <v>0</v>
      </c>
      <c r="T141" s="170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1" t="s">
        <v>145</v>
      </c>
      <c r="AT141" s="171" t="s">
        <v>141</v>
      </c>
      <c r="AU141" s="171" t="s">
        <v>146</v>
      </c>
      <c r="AY141" s="14" t="s">
        <v>139</v>
      </c>
      <c r="BE141" s="172">
        <f>IF(N141="základná",J141,0)</f>
        <v>0</v>
      </c>
      <c r="BF141" s="172">
        <f>IF(N141="znížená",J141,0)</f>
        <v>0</v>
      </c>
      <c r="BG141" s="172">
        <f>IF(N141="zákl. prenesená",J141,0)</f>
        <v>0</v>
      </c>
      <c r="BH141" s="172">
        <f>IF(N141="zníž. prenesená",J141,0)</f>
        <v>0</v>
      </c>
      <c r="BI141" s="172">
        <f>IF(N141="nulová",J141,0)</f>
        <v>0</v>
      </c>
      <c r="BJ141" s="14" t="s">
        <v>146</v>
      </c>
      <c r="BK141" s="172">
        <f>ROUND(I141*H141,2)</f>
        <v>0</v>
      </c>
      <c r="BL141" s="14" t="s">
        <v>145</v>
      </c>
      <c r="BM141" s="171" t="s">
        <v>212</v>
      </c>
    </row>
    <row r="142" spans="1:65" s="2" customFormat="1" ht="16.5" customHeight="1">
      <c r="A142" s="29"/>
      <c r="B142" s="158"/>
      <c r="C142" s="159" t="s">
        <v>196</v>
      </c>
      <c r="D142" s="159" t="s">
        <v>141</v>
      </c>
      <c r="E142" s="160" t="s">
        <v>219</v>
      </c>
      <c r="F142" s="161" t="s">
        <v>220</v>
      </c>
      <c r="G142" s="162" t="s">
        <v>169</v>
      </c>
      <c r="H142" s="163">
        <v>5</v>
      </c>
      <c r="I142" s="164"/>
      <c r="J142" s="165">
        <f>ROUND(I142*H142,2)</f>
        <v>0</v>
      </c>
      <c r="K142" s="166"/>
      <c r="L142" s="30"/>
      <c r="M142" s="167" t="s">
        <v>1</v>
      </c>
      <c r="N142" s="168" t="s">
        <v>39</v>
      </c>
      <c r="O142" s="55"/>
      <c r="P142" s="169">
        <f>O142*H142</f>
        <v>0</v>
      </c>
      <c r="Q142" s="169">
        <v>1.0000000000000001E-5</v>
      </c>
      <c r="R142" s="169">
        <f>Q142*H142</f>
        <v>5.0000000000000002E-5</v>
      </c>
      <c r="S142" s="169">
        <v>0</v>
      </c>
      <c r="T142" s="170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1" t="s">
        <v>145</v>
      </c>
      <c r="AT142" s="171" t="s">
        <v>141</v>
      </c>
      <c r="AU142" s="171" t="s">
        <v>146</v>
      </c>
      <c r="AY142" s="14" t="s">
        <v>139</v>
      </c>
      <c r="BE142" s="172">
        <f>IF(N142="základná",J142,0)</f>
        <v>0</v>
      </c>
      <c r="BF142" s="172">
        <f>IF(N142="znížená",J142,0)</f>
        <v>0</v>
      </c>
      <c r="BG142" s="172">
        <f>IF(N142="zákl. prenesená",J142,0)</f>
        <v>0</v>
      </c>
      <c r="BH142" s="172">
        <f>IF(N142="zníž. prenesená",J142,0)</f>
        <v>0</v>
      </c>
      <c r="BI142" s="172">
        <f>IF(N142="nulová",J142,0)</f>
        <v>0</v>
      </c>
      <c r="BJ142" s="14" t="s">
        <v>146</v>
      </c>
      <c r="BK142" s="172">
        <f>ROUND(I142*H142,2)</f>
        <v>0</v>
      </c>
      <c r="BL142" s="14" t="s">
        <v>145</v>
      </c>
      <c r="BM142" s="171" t="s">
        <v>221</v>
      </c>
    </row>
    <row r="143" spans="1:65" s="12" customFormat="1" ht="22.9" customHeight="1">
      <c r="B143" s="145"/>
      <c r="D143" s="146" t="s">
        <v>72</v>
      </c>
      <c r="E143" s="156" t="s">
        <v>176</v>
      </c>
      <c r="F143" s="156" t="s">
        <v>222</v>
      </c>
      <c r="I143" s="148"/>
      <c r="J143" s="157">
        <f>BK143</f>
        <v>0</v>
      </c>
      <c r="L143" s="145"/>
      <c r="M143" s="150"/>
      <c r="N143" s="151"/>
      <c r="O143" s="151"/>
      <c r="P143" s="152">
        <f>SUM(P144:P145)</f>
        <v>0</v>
      </c>
      <c r="Q143" s="151"/>
      <c r="R143" s="152">
        <f>SUM(R144:R145)</f>
        <v>5.8680000000000003E-2</v>
      </c>
      <c r="S143" s="151"/>
      <c r="T143" s="153">
        <f>SUM(T144:T145)</f>
        <v>0</v>
      </c>
      <c r="AR143" s="146" t="s">
        <v>81</v>
      </c>
      <c r="AT143" s="154" t="s">
        <v>72</v>
      </c>
      <c r="AU143" s="154" t="s">
        <v>81</v>
      </c>
      <c r="AY143" s="146" t="s">
        <v>139</v>
      </c>
      <c r="BK143" s="155">
        <f>SUM(BK144:BK145)</f>
        <v>0</v>
      </c>
    </row>
    <row r="144" spans="1:65" s="2" customFormat="1" ht="24" customHeight="1">
      <c r="A144" s="29"/>
      <c r="B144" s="158"/>
      <c r="C144" s="159" t="s">
        <v>201</v>
      </c>
      <c r="D144" s="159" t="s">
        <v>141</v>
      </c>
      <c r="E144" s="160" t="s">
        <v>237</v>
      </c>
      <c r="F144" s="161" t="s">
        <v>238</v>
      </c>
      <c r="G144" s="162" t="s">
        <v>230</v>
      </c>
      <c r="H144" s="163">
        <v>4</v>
      </c>
      <c r="I144" s="164"/>
      <c r="J144" s="165">
        <f>ROUND(I144*H144,2)</f>
        <v>0</v>
      </c>
      <c r="K144" s="166"/>
      <c r="L144" s="30"/>
      <c r="M144" s="167" t="s">
        <v>1</v>
      </c>
      <c r="N144" s="168" t="s">
        <v>39</v>
      </c>
      <c r="O144" s="55"/>
      <c r="P144" s="169">
        <f>O144*H144</f>
        <v>0</v>
      </c>
      <c r="Q144" s="169">
        <v>6.7000000000000002E-4</v>
      </c>
      <c r="R144" s="169">
        <f>Q144*H144</f>
        <v>2.6800000000000001E-3</v>
      </c>
      <c r="S144" s="169">
        <v>0</v>
      </c>
      <c r="T144" s="170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1" t="s">
        <v>145</v>
      </c>
      <c r="AT144" s="171" t="s">
        <v>141</v>
      </c>
      <c r="AU144" s="171" t="s">
        <v>146</v>
      </c>
      <c r="AY144" s="14" t="s">
        <v>139</v>
      </c>
      <c r="BE144" s="172">
        <f>IF(N144="základná",J144,0)</f>
        <v>0</v>
      </c>
      <c r="BF144" s="172">
        <f>IF(N144="znížená",J144,0)</f>
        <v>0</v>
      </c>
      <c r="BG144" s="172">
        <f>IF(N144="zákl. prenesená",J144,0)</f>
        <v>0</v>
      </c>
      <c r="BH144" s="172">
        <f>IF(N144="zníž. prenesená",J144,0)</f>
        <v>0</v>
      </c>
      <c r="BI144" s="172">
        <f>IF(N144="nulová",J144,0)</f>
        <v>0</v>
      </c>
      <c r="BJ144" s="14" t="s">
        <v>146</v>
      </c>
      <c r="BK144" s="172">
        <f>ROUND(I144*H144,2)</f>
        <v>0</v>
      </c>
      <c r="BL144" s="14" t="s">
        <v>145</v>
      </c>
      <c r="BM144" s="171" t="s">
        <v>239</v>
      </c>
    </row>
    <row r="145" spans="1:65" s="2" customFormat="1" ht="24" customHeight="1">
      <c r="A145" s="29"/>
      <c r="B145" s="158"/>
      <c r="C145" s="173" t="s">
        <v>205</v>
      </c>
      <c r="D145" s="173" t="s">
        <v>214</v>
      </c>
      <c r="E145" s="174" t="s">
        <v>241</v>
      </c>
      <c r="F145" s="175" t="s">
        <v>278</v>
      </c>
      <c r="G145" s="176" t="s">
        <v>230</v>
      </c>
      <c r="H145" s="177">
        <v>4</v>
      </c>
      <c r="I145" s="178"/>
      <c r="J145" s="179">
        <f>ROUND(I145*H145,2)</f>
        <v>0</v>
      </c>
      <c r="K145" s="180"/>
      <c r="L145" s="181"/>
      <c r="M145" s="182" t="s">
        <v>1</v>
      </c>
      <c r="N145" s="183" t="s">
        <v>39</v>
      </c>
      <c r="O145" s="55"/>
      <c r="P145" s="169">
        <f>O145*H145</f>
        <v>0</v>
      </c>
      <c r="Q145" s="169">
        <v>1.4E-2</v>
      </c>
      <c r="R145" s="169">
        <f>Q145*H145</f>
        <v>5.6000000000000001E-2</v>
      </c>
      <c r="S145" s="169">
        <v>0</v>
      </c>
      <c r="T145" s="170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172</v>
      </c>
      <c r="AT145" s="171" t="s">
        <v>214</v>
      </c>
      <c r="AU145" s="171" t="s">
        <v>146</v>
      </c>
      <c r="AY145" s="14" t="s">
        <v>139</v>
      </c>
      <c r="BE145" s="172">
        <f>IF(N145="základná",J145,0)</f>
        <v>0</v>
      </c>
      <c r="BF145" s="172">
        <f>IF(N145="znížená",J145,0)</f>
        <v>0</v>
      </c>
      <c r="BG145" s="172">
        <f>IF(N145="zákl. prenesená",J145,0)</f>
        <v>0</v>
      </c>
      <c r="BH145" s="172">
        <f>IF(N145="zníž. prenesená",J145,0)</f>
        <v>0</v>
      </c>
      <c r="BI145" s="172">
        <f>IF(N145="nulová",J145,0)</f>
        <v>0</v>
      </c>
      <c r="BJ145" s="14" t="s">
        <v>146</v>
      </c>
      <c r="BK145" s="172">
        <f>ROUND(I145*H145,2)</f>
        <v>0</v>
      </c>
      <c r="BL145" s="14" t="s">
        <v>145</v>
      </c>
      <c r="BM145" s="171" t="s">
        <v>243</v>
      </c>
    </row>
    <row r="146" spans="1:65" s="12" customFormat="1" ht="22.9" customHeight="1">
      <c r="B146" s="145"/>
      <c r="D146" s="146" t="s">
        <v>72</v>
      </c>
      <c r="E146" s="156" t="s">
        <v>252</v>
      </c>
      <c r="F146" s="156" t="s">
        <v>253</v>
      </c>
      <c r="I146" s="148"/>
      <c r="J146" s="157">
        <f>BK146</f>
        <v>0</v>
      </c>
      <c r="L146" s="145"/>
      <c r="M146" s="150"/>
      <c r="N146" s="151"/>
      <c r="O146" s="151"/>
      <c r="P146" s="152">
        <f>P147</f>
        <v>0</v>
      </c>
      <c r="Q146" s="151"/>
      <c r="R146" s="152">
        <f>R147</f>
        <v>0</v>
      </c>
      <c r="S146" s="151"/>
      <c r="T146" s="153">
        <f>T147</f>
        <v>0</v>
      </c>
      <c r="AR146" s="146" t="s">
        <v>81</v>
      </c>
      <c r="AT146" s="154" t="s">
        <v>72</v>
      </c>
      <c r="AU146" s="154" t="s">
        <v>81</v>
      </c>
      <c r="AY146" s="146" t="s">
        <v>139</v>
      </c>
      <c r="BK146" s="155">
        <f>BK147</f>
        <v>0</v>
      </c>
    </row>
    <row r="147" spans="1:65" s="2" customFormat="1" ht="24" customHeight="1">
      <c r="A147" s="29"/>
      <c r="B147" s="158"/>
      <c r="C147" s="159" t="s">
        <v>209</v>
      </c>
      <c r="D147" s="159" t="s">
        <v>141</v>
      </c>
      <c r="E147" s="160" t="s">
        <v>255</v>
      </c>
      <c r="F147" s="161" t="s">
        <v>256</v>
      </c>
      <c r="G147" s="162" t="s">
        <v>257</v>
      </c>
      <c r="H147" s="163">
        <v>2.0979999999999999</v>
      </c>
      <c r="I147" s="164"/>
      <c r="J147" s="165">
        <f>ROUND(I147*H147,2)</f>
        <v>0</v>
      </c>
      <c r="K147" s="166"/>
      <c r="L147" s="30"/>
      <c r="M147" s="184" t="s">
        <v>1</v>
      </c>
      <c r="N147" s="185" t="s">
        <v>39</v>
      </c>
      <c r="O147" s="186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1" t="s">
        <v>145</v>
      </c>
      <c r="AT147" s="171" t="s">
        <v>141</v>
      </c>
      <c r="AU147" s="171" t="s">
        <v>146</v>
      </c>
      <c r="AY147" s="14" t="s">
        <v>139</v>
      </c>
      <c r="BE147" s="172">
        <f>IF(N147="základná",J147,0)</f>
        <v>0</v>
      </c>
      <c r="BF147" s="172">
        <f>IF(N147="znížená",J147,0)</f>
        <v>0</v>
      </c>
      <c r="BG147" s="172">
        <f>IF(N147="zákl. prenesená",J147,0)</f>
        <v>0</v>
      </c>
      <c r="BH147" s="172">
        <f>IF(N147="zníž. prenesená",J147,0)</f>
        <v>0</v>
      </c>
      <c r="BI147" s="172">
        <f>IF(N147="nulová",J147,0)</f>
        <v>0</v>
      </c>
      <c r="BJ147" s="14" t="s">
        <v>146</v>
      </c>
      <c r="BK147" s="172">
        <f>ROUND(I147*H147,2)</f>
        <v>0</v>
      </c>
      <c r="BL147" s="14" t="s">
        <v>145</v>
      </c>
      <c r="BM147" s="171" t="s">
        <v>258</v>
      </c>
    </row>
    <row r="148" spans="1:65" s="2" customFormat="1" ht="7" customHeight="1">
      <c r="A148" s="29"/>
      <c r="B148" s="44"/>
      <c r="C148" s="45"/>
      <c r="D148" s="45"/>
      <c r="E148" s="45"/>
      <c r="F148" s="45"/>
      <c r="G148" s="45"/>
      <c r="H148" s="45"/>
      <c r="I148" s="117"/>
      <c r="J148" s="45"/>
      <c r="K148" s="45"/>
      <c r="L148" s="30"/>
      <c r="M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</sheetData>
  <autoFilter ref="C122:K147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4"/>
  <sheetViews>
    <sheetView showGridLines="0" tabSelected="1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0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0"/>
      <c r="L2" s="205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97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110</v>
      </c>
      <c r="I4" s="90"/>
      <c r="L4" s="17"/>
      <c r="M4" s="92" t="s">
        <v>8</v>
      </c>
      <c r="AT4" s="14" t="s">
        <v>3</v>
      </c>
    </row>
    <row r="5" spans="1:46" s="1" customFormat="1" ht="7" customHeight="1">
      <c r="B5" s="17"/>
      <c r="I5" s="90"/>
      <c r="L5" s="17"/>
    </row>
    <row r="6" spans="1:46" s="1" customFormat="1" ht="12" customHeight="1">
      <c r="B6" s="17"/>
      <c r="D6" s="24" t="s">
        <v>14</v>
      </c>
      <c r="I6" s="90"/>
      <c r="L6" s="17"/>
    </row>
    <row r="7" spans="1:46" s="1" customFormat="1" ht="16.5" customHeight="1">
      <c r="B7" s="17"/>
      <c r="E7" s="229" t="str">
        <f>'Rekapitulácia stavby'!K6</f>
        <v>Doplnková infraštruktúra v meste Stará Ľubovňa</v>
      </c>
      <c r="F7" s="230"/>
      <c r="G7" s="230"/>
      <c r="H7" s="230"/>
      <c r="I7" s="90"/>
      <c r="L7" s="17"/>
    </row>
    <row r="8" spans="1:46" s="2" customFormat="1" ht="12" customHeight="1">
      <c r="A8" s="29"/>
      <c r="B8" s="30"/>
      <c r="C8" s="29"/>
      <c r="D8" s="24" t="s">
        <v>111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27" customHeight="1">
      <c r="A9" s="29"/>
      <c r="B9" s="30"/>
      <c r="C9" s="29"/>
      <c r="D9" s="29"/>
      <c r="E9" s="213" t="s">
        <v>294</v>
      </c>
      <c r="F9" s="228"/>
      <c r="G9" s="228"/>
      <c r="H9" s="228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9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94" t="s">
        <v>20</v>
      </c>
      <c r="J12" s="52">
        <f>'Rekapitulácia stavby'!AN8</f>
        <v>43908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94" t="s">
        <v>24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1" t="str">
        <f>'Rekapitulácia stavby'!E14</f>
        <v>Vyplň údaj</v>
      </c>
      <c r="F18" s="216"/>
      <c r="G18" s="216"/>
      <c r="H18" s="216"/>
      <c r="I18" s="94" t="s">
        <v>24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94" t="s">
        <v>22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94" t="s">
        <v>24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24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20" t="s">
        <v>1</v>
      </c>
      <c r="F27" s="220"/>
      <c r="G27" s="220"/>
      <c r="H27" s="220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4" customHeight="1">
      <c r="A30" s="29"/>
      <c r="B30" s="30"/>
      <c r="C30" s="29"/>
      <c r="D30" s="100" t="s">
        <v>33</v>
      </c>
      <c r="E30" s="29"/>
      <c r="F30" s="29"/>
      <c r="G30" s="29"/>
      <c r="H30" s="29"/>
      <c r="I30" s="93"/>
      <c r="J30" s="68">
        <f>ROUND(J123,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101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102" t="s">
        <v>37</v>
      </c>
      <c r="E33" s="24" t="s">
        <v>38</v>
      </c>
      <c r="F33" s="103">
        <f>ROUND((SUM(BE123:BE163)),  2)</f>
        <v>0</v>
      </c>
      <c r="G33" s="29"/>
      <c r="H33" s="29"/>
      <c r="I33" s="104">
        <v>0.2</v>
      </c>
      <c r="J33" s="103">
        <f>ROUND(((SUM(BE123:BE163))*I33),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24" t="s">
        <v>39</v>
      </c>
      <c r="F34" s="103">
        <f>ROUND((SUM(BF123:BF163)),  2)</f>
        <v>0</v>
      </c>
      <c r="G34" s="29"/>
      <c r="H34" s="29"/>
      <c r="I34" s="104">
        <v>0.2</v>
      </c>
      <c r="J34" s="103">
        <f>ROUND(((SUM(BF123:BF163))*I34),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4" t="s">
        <v>40</v>
      </c>
      <c r="F35" s="103">
        <f>ROUND((SUM(BG123:BG163)),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4" t="s">
        <v>41</v>
      </c>
      <c r="F36" s="103">
        <f>ROUND((SUM(BH123:BH163)),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24" t="s">
        <v>42</v>
      </c>
      <c r="F37" s="103">
        <f>ROUND((SUM(BI123:BI163)),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4" customHeight="1">
      <c r="A39" s="29"/>
      <c r="B39" s="30"/>
      <c r="C39" s="105"/>
      <c r="D39" s="106" t="s">
        <v>43</v>
      </c>
      <c r="E39" s="57"/>
      <c r="F39" s="57"/>
      <c r="G39" s="107" t="s">
        <v>44</v>
      </c>
      <c r="H39" s="108" t="s">
        <v>45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17"/>
      <c r="I41" s="90"/>
      <c r="L41" s="17"/>
    </row>
    <row r="42" spans="1:31" s="1" customFormat="1" ht="14.5" customHeight="1">
      <c r="B42" s="17"/>
      <c r="I42" s="90"/>
      <c r="L42" s="17"/>
    </row>
    <row r="43" spans="1:31" s="1" customFormat="1" ht="14.5" customHeight="1">
      <c r="B43" s="17"/>
      <c r="I43" s="90"/>
      <c r="L43" s="17"/>
    </row>
    <row r="44" spans="1:31" s="1" customFormat="1" ht="14.5" customHeight="1">
      <c r="B44" s="17"/>
      <c r="I44" s="90"/>
      <c r="L44" s="17"/>
    </row>
    <row r="45" spans="1:31" s="1" customFormat="1" ht="14.5" customHeight="1">
      <c r="B45" s="17"/>
      <c r="I45" s="90"/>
      <c r="L45" s="17"/>
    </row>
    <row r="46" spans="1:31" s="1" customFormat="1" ht="14.5" customHeight="1">
      <c r="B46" s="17"/>
      <c r="I46" s="90"/>
      <c r="L46" s="17"/>
    </row>
    <row r="47" spans="1:31" s="1" customFormat="1" ht="14.5" customHeight="1">
      <c r="B47" s="17"/>
      <c r="I47" s="90"/>
      <c r="L47" s="17"/>
    </row>
    <row r="48" spans="1:31" s="1" customFormat="1" ht="14.5" customHeight="1">
      <c r="B48" s="17"/>
      <c r="I48" s="90"/>
      <c r="L48" s="17"/>
    </row>
    <row r="49" spans="1:31" s="1" customFormat="1" ht="14.5" customHeight="1">
      <c r="B49" s="17"/>
      <c r="I49" s="90"/>
      <c r="L49" s="17"/>
    </row>
    <row r="50" spans="1:31" s="2" customFormat="1" ht="14.5" customHeight="1">
      <c r="B50" s="39"/>
      <c r="D50" s="40" t="s">
        <v>46</v>
      </c>
      <c r="E50" s="41"/>
      <c r="F50" s="41"/>
      <c r="G50" s="40" t="s">
        <v>47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5">
      <c r="A61" s="29"/>
      <c r="B61" s="30"/>
      <c r="C61" s="29"/>
      <c r="D61" s="42" t="s">
        <v>48</v>
      </c>
      <c r="E61" s="32"/>
      <c r="F61" s="113" t="s">
        <v>49</v>
      </c>
      <c r="G61" s="42" t="s">
        <v>48</v>
      </c>
      <c r="H61" s="32"/>
      <c r="I61" s="114"/>
      <c r="J61" s="11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5">
      <c r="A76" s="29"/>
      <c r="B76" s="30"/>
      <c r="C76" s="29"/>
      <c r="D76" s="42" t="s">
        <v>48</v>
      </c>
      <c r="E76" s="32"/>
      <c r="F76" s="113" t="s">
        <v>49</v>
      </c>
      <c r="G76" s="42" t="s">
        <v>48</v>
      </c>
      <c r="H76" s="32"/>
      <c r="I76" s="114"/>
      <c r="J76" s="11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hidden="1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hidden="1" customHeight="1">
      <c r="A82" s="29"/>
      <c r="B82" s="30"/>
      <c r="C82" s="18" t="s">
        <v>113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hidden="1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9" t="str">
        <f>E7</f>
        <v>Doplnková infraštruktúra v meste Stará Ľubovňa</v>
      </c>
      <c r="F85" s="230"/>
      <c r="G85" s="230"/>
      <c r="H85" s="230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111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27" hidden="1" customHeight="1">
      <c r="A87" s="29"/>
      <c r="B87" s="30"/>
      <c r="C87" s="29"/>
      <c r="D87" s="29"/>
      <c r="E87" s="213" t="str">
        <f>E9</f>
        <v>06 - SO 01 Prístrešok na bicykle 8,3x2,8m + SO 02 Prístrešok na bicykle 4,2x2,8m (SŠ Jarmočná + OA)</v>
      </c>
      <c r="F87" s="228"/>
      <c r="G87" s="228"/>
      <c r="H87" s="228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hidden="1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>Stará Ľubovňa</v>
      </c>
      <c r="G89" s="29"/>
      <c r="H89" s="29"/>
      <c r="I89" s="94" t="s">
        <v>20</v>
      </c>
      <c r="J89" s="52">
        <f>IF(J12="","",J12)</f>
        <v>43908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hidden="1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8" hidden="1" customHeight="1">
      <c r="A91" s="29"/>
      <c r="B91" s="30"/>
      <c r="C91" s="24" t="s">
        <v>21</v>
      </c>
      <c r="D91" s="29"/>
      <c r="E91" s="29"/>
      <c r="F91" s="22" t="str">
        <f>E15</f>
        <v>Mesto Stará Ľubovňa</v>
      </c>
      <c r="G91" s="29"/>
      <c r="H91" s="29"/>
      <c r="I91" s="94" t="s">
        <v>27</v>
      </c>
      <c r="J91" s="27" t="str">
        <f>E21</f>
        <v>Ing. arch. Patrik Kasperkevič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94" t="s">
        <v>30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4" hidden="1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9" t="s">
        <v>114</v>
      </c>
      <c r="D94" s="105"/>
      <c r="E94" s="105"/>
      <c r="F94" s="105"/>
      <c r="G94" s="105"/>
      <c r="H94" s="105"/>
      <c r="I94" s="120"/>
      <c r="J94" s="121" t="s">
        <v>115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4" hidden="1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22" t="s">
        <v>116</v>
      </c>
      <c r="D96" s="29"/>
      <c r="E96" s="29"/>
      <c r="F96" s="29"/>
      <c r="G96" s="29"/>
      <c r="H96" s="29"/>
      <c r="I96" s="93"/>
      <c r="J96" s="68">
        <f>J123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117</v>
      </c>
    </row>
    <row r="97" spans="1:31" s="9" customFormat="1" ht="25" hidden="1" customHeight="1">
      <c r="B97" s="123"/>
      <c r="D97" s="124" t="s">
        <v>118</v>
      </c>
      <c r="E97" s="125"/>
      <c r="F97" s="125"/>
      <c r="G97" s="125"/>
      <c r="H97" s="125"/>
      <c r="I97" s="126"/>
      <c r="J97" s="127">
        <f>J124</f>
        <v>0</v>
      </c>
      <c r="L97" s="123"/>
    </row>
    <row r="98" spans="1:31" s="10" customFormat="1" ht="19.899999999999999" hidden="1" customHeight="1">
      <c r="B98" s="128"/>
      <c r="D98" s="129" t="s">
        <v>119</v>
      </c>
      <c r="E98" s="130"/>
      <c r="F98" s="130"/>
      <c r="G98" s="130"/>
      <c r="H98" s="130"/>
      <c r="I98" s="131"/>
      <c r="J98" s="132">
        <f>J125</f>
        <v>0</v>
      </c>
      <c r="L98" s="128"/>
    </row>
    <row r="99" spans="1:31" s="10" customFormat="1" ht="19.899999999999999" hidden="1" customHeight="1">
      <c r="B99" s="128"/>
      <c r="D99" s="129" t="s">
        <v>120</v>
      </c>
      <c r="E99" s="130"/>
      <c r="F99" s="130"/>
      <c r="G99" s="130"/>
      <c r="H99" s="130"/>
      <c r="I99" s="131"/>
      <c r="J99" s="132">
        <f>J135</f>
        <v>0</v>
      </c>
      <c r="L99" s="128"/>
    </row>
    <row r="100" spans="1:31" s="10" customFormat="1" ht="19.899999999999999" hidden="1" customHeight="1">
      <c r="B100" s="128"/>
      <c r="D100" s="129" t="s">
        <v>121</v>
      </c>
      <c r="E100" s="130"/>
      <c r="F100" s="130"/>
      <c r="G100" s="130"/>
      <c r="H100" s="130"/>
      <c r="I100" s="131"/>
      <c r="J100" s="132">
        <f>J142</f>
        <v>0</v>
      </c>
      <c r="L100" s="128"/>
    </row>
    <row r="101" spans="1:31" s="10" customFormat="1" ht="19.899999999999999" hidden="1" customHeight="1">
      <c r="B101" s="128"/>
      <c r="D101" s="129" t="s">
        <v>122</v>
      </c>
      <c r="E101" s="130"/>
      <c r="F101" s="130"/>
      <c r="G101" s="130"/>
      <c r="H101" s="130"/>
      <c r="I101" s="131"/>
      <c r="J101" s="132">
        <f>J144</f>
        <v>0</v>
      </c>
      <c r="L101" s="128"/>
    </row>
    <row r="102" spans="1:31" s="10" customFormat="1" ht="19.899999999999999" hidden="1" customHeight="1">
      <c r="B102" s="128"/>
      <c r="D102" s="129" t="s">
        <v>123</v>
      </c>
      <c r="E102" s="130"/>
      <c r="F102" s="130"/>
      <c r="G102" s="130"/>
      <c r="H102" s="130"/>
      <c r="I102" s="131"/>
      <c r="J102" s="132">
        <f>J149</f>
        <v>0</v>
      </c>
      <c r="L102" s="128"/>
    </row>
    <row r="103" spans="1:31" s="10" customFormat="1" ht="19.899999999999999" hidden="1" customHeight="1">
      <c r="B103" s="128"/>
      <c r="D103" s="129" t="s">
        <v>124</v>
      </c>
      <c r="E103" s="130"/>
      <c r="F103" s="130"/>
      <c r="G103" s="130"/>
      <c r="H103" s="130"/>
      <c r="I103" s="131"/>
      <c r="J103" s="132">
        <f>J162</f>
        <v>0</v>
      </c>
      <c r="L103" s="128"/>
    </row>
    <row r="104" spans="1:31" s="2" customFormat="1" ht="21.75" hidden="1" customHeight="1">
      <c r="A104" s="29"/>
      <c r="B104" s="30"/>
      <c r="C104" s="29"/>
      <c r="D104" s="29"/>
      <c r="E104" s="29"/>
      <c r="F104" s="29"/>
      <c r="G104" s="29"/>
      <c r="H104" s="29"/>
      <c r="I104" s="93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7" hidden="1" customHeight="1">
      <c r="A105" s="29"/>
      <c r="B105" s="44"/>
      <c r="C105" s="45"/>
      <c r="D105" s="45"/>
      <c r="E105" s="45"/>
      <c r="F105" s="45"/>
      <c r="G105" s="45"/>
      <c r="H105" s="45"/>
      <c r="I105" s="117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hidden="1"/>
    <row r="107" spans="1:31" hidden="1"/>
    <row r="108" spans="1:31" hidden="1"/>
    <row r="109" spans="1:31" s="2" customFormat="1" ht="7" customHeight="1">
      <c r="A109" s="29"/>
      <c r="B109" s="46"/>
      <c r="C109" s="47"/>
      <c r="D109" s="47"/>
      <c r="E109" s="47"/>
      <c r="F109" s="47"/>
      <c r="G109" s="47"/>
      <c r="H109" s="47"/>
      <c r="I109" s="118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5" customHeight="1">
      <c r="A110" s="29"/>
      <c r="B110" s="30"/>
      <c r="C110" s="18" t="s">
        <v>125</v>
      </c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7" customHeight="1">
      <c r="A111" s="29"/>
      <c r="B111" s="30"/>
      <c r="C111" s="29"/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14</v>
      </c>
      <c r="D112" s="29"/>
      <c r="E112" s="29"/>
      <c r="F112" s="29"/>
      <c r="G112" s="29"/>
      <c r="H112" s="29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29" t="str">
        <f>E7</f>
        <v>Doplnková infraštruktúra v meste Stará Ľubovňa</v>
      </c>
      <c r="F113" s="230"/>
      <c r="G113" s="230"/>
      <c r="H113" s="230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111</v>
      </c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7" customHeight="1">
      <c r="A115" s="29"/>
      <c r="B115" s="30"/>
      <c r="C115" s="29"/>
      <c r="D115" s="29"/>
      <c r="E115" s="213" t="str">
        <f>E9</f>
        <v>06 - SO 01 Prístrešok na bicykle 8,3x2,8m + SO 02 Prístrešok na bicykle 4,2x2,8m (SŠ Jarmočná + OA)</v>
      </c>
      <c r="F115" s="228"/>
      <c r="G115" s="228"/>
      <c r="H115" s="228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7" customHeight="1">
      <c r="A116" s="29"/>
      <c r="B116" s="30"/>
      <c r="C116" s="29"/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18</v>
      </c>
      <c r="D117" s="29"/>
      <c r="E117" s="29"/>
      <c r="F117" s="22" t="str">
        <f>F12</f>
        <v>Stará Ľubovňa</v>
      </c>
      <c r="G117" s="29"/>
      <c r="H117" s="29"/>
      <c r="I117" s="94" t="s">
        <v>20</v>
      </c>
      <c r="J117" s="52">
        <f>IF(J12="","",J12)</f>
        <v>43908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7" customHeight="1">
      <c r="A118" s="29"/>
      <c r="B118" s="30"/>
      <c r="C118" s="29"/>
      <c r="D118" s="29"/>
      <c r="E118" s="29"/>
      <c r="F118" s="29"/>
      <c r="G118" s="29"/>
      <c r="H118" s="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8" customHeight="1">
      <c r="A119" s="29"/>
      <c r="B119" s="30"/>
      <c r="C119" s="24" t="s">
        <v>21</v>
      </c>
      <c r="D119" s="29"/>
      <c r="E119" s="29"/>
      <c r="F119" s="22" t="str">
        <f>E15</f>
        <v>Mesto Stará Ľubovňa</v>
      </c>
      <c r="G119" s="29"/>
      <c r="H119" s="29"/>
      <c r="I119" s="94" t="s">
        <v>27</v>
      </c>
      <c r="J119" s="27" t="str">
        <f>E21</f>
        <v>Ing. arch. Patrik Kasperkevič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5" customHeight="1">
      <c r="A120" s="29"/>
      <c r="B120" s="30"/>
      <c r="C120" s="24" t="s">
        <v>25</v>
      </c>
      <c r="D120" s="29"/>
      <c r="E120" s="29"/>
      <c r="F120" s="22" t="str">
        <f>IF(E18="","",E18)</f>
        <v>Vyplň údaj</v>
      </c>
      <c r="G120" s="29"/>
      <c r="H120" s="29"/>
      <c r="I120" s="94" t="s">
        <v>30</v>
      </c>
      <c r="J120" s="27" t="str">
        <f>E24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4" customHeight="1">
      <c r="A121" s="29"/>
      <c r="B121" s="30"/>
      <c r="C121" s="29"/>
      <c r="D121" s="29"/>
      <c r="E121" s="29"/>
      <c r="F121" s="29"/>
      <c r="G121" s="29"/>
      <c r="H121" s="29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33"/>
      <c r="B122" s="134"/>
      <c r="C122" s="135" t="s">
        <v>126</v>
      </c>
      <c r="D122" s="136" t="s">
        <v>58</v>
      </c>
      <c r="E122" s="136" t="s">
        <v>54</v>
      </c>
      <c r="F122" s="136" t="s">
        <v>55</v>
      </c>
      <c r="G122" s="136" t="s">
        <v>127</v>
      </c>
      <c r="H122" s="136" t="s">
        <v>128</v>
      </c>
      <c r="I122" s="137" t="s">
        <v>129</v>
      </c>
      <c r="J122" s="138" t="s">
        <v>115</v>
      </c>
      <c r="K122" s="139" t="s">
        <v>130</v>
      </c>
      <c r="L122" s="140"/>
      <c r="M122" s="59" t="s">
        <v>1</v>
      </c>
      <c r="N122" s="60" t="s">
        <v>37</v>
      </c>
      <c r="O122" s="60" t="s">
        <v>131</v>
      </c>
      <c r="P122" s="60" t="s">
        <v>132</v>
      </c>
      <c r="Q122" s="60" t="s">
        <v>133</v>
      </c>
      <c r="R122" s="60" t="s">
        <v>134</v>
      </c>
      <c r="S122" s="60" t="s">
        <v>135</v>
      </c>
      <c r="T122" s="61" t="s">
        <v>136</v>
      </c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</row>
    <row r="123" spans="1:65" s="2" customFormat="1" ht="22.9" customHeight="1">
      <c r="A123" s="29"/>
      <c r="B123" s="30"/>
      <c r="C123" s="66" t="s">
        <v>116</v>
      </c>
      <c r="D123" s="29"/>
      <c r="E123" s="29"/>
      <c r="F123" s="29"/>
      <c r="G123" s="29"/>
      <c r="H123" s="29"/>
      <c r="I123" s="93"/>
      <c r="J123" s="141">
        <f>BK123</f>
        <v>0</v>
      </c>
      <c r="K123" s="29"/>
      <c r="L123" s="30"/>
      <c r="M123" s="62"/>
      <c r="N123" s="53"/>
      <c r="O123" s="63"/>
      <c r="P123" s="142">
        <f>P124</f>
        <v>0</v>
      </c>
      <c r="Q123" s="63"/>
      <c r="R123" s="142">
        <f>R124</f>
        <v>49.829107870000001</v>
      </c>
      <c r="S123" s="63"/>
      <c r="T123" s="143">
        <f>T124</f>
        <v>11.393999999999998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72</v>
      </c>
      <c r="AU123" s="14" t="s">
        <v>117</v>
      </c>
      <c r="BK123" s="144">
        <f>BK124</f>
        <v>0</v>
      </c>
    </row>
    <row r="124" spans="1:65" s="12" customFormat="1" ht="25.9" customHeight="1">
      <c r="B124" s="145"/>
      <c r="D124" s="146" t="s">
        <v>72</v>
      </c>
      <c r="E124" s="147" t="s">
        <v>137</v>
      </c>
      <c r="F124" s="147" t="s">
        <v>138</v>
      </c>
      <c r="I124" s="148"/>
      <c r="J124" s="149">
        <f>BK124</f>
        <v>0</v>
      </c>
      <c r="L124" s="145"/>
      <c r="M124" s="150"/>
      <c r="N124" s="151"/>
      <c r="O124" s="151"/>
      <c r="P124" s="152">
        <f>P125+P135+P142+P144+P149+P162</f>
        <v>0</v>
      </c>
      <c r="Q124" s="151"/>
      <c r="R124" s="152">
        <f>R125+R135+R142+R144+R149+R162</f>
        <v>49.829107870000001</v>
      </c>
      <c r="S124" s="151"/>
      <c r="T124" s="153">
        <f>T125+T135+T142+T144+T149+T162</f>
        <v>11.393999999999998</v>
      </c>
      <c r="AR124" s="146" t="s">
        <v>81</v>
      </c>
      <c r="AT124" s="154" t="s">
        <v>72</v>
      </c>
      <c r="AU124" s="154" t="s">
        <v>73</v>
      </c>
      <c r="AY124" s="146" t="s">
        <v>139</v>
      </c>
      <c r="BK124" s="155">
        <f>BK125+BK135+BK142+BK144+BK149+BK162</f>
        <v>0</v>
      </c>
    </row>
    <row r="125" spans="1:65" s="12" customFormat="1" ht="22.9" customHeight="1">
      <c r="B125" s="145"/>
      <c r="D125" s="146" t="s">
        <v>72</v>
      </c>
      <c r="E125" s="156" t="s">
        <v>81</v>
      </c>
      <c r="F125" s="156" t="s">
        <v>140</v>
      </c>
      <c r="I125" s="148"/>
      <c r="J125" s="157">
        <f>BK125</f>
        <v>0</v>
      </c>
      <c r="L125" s="145"/>
      <c r="M125" s="150"/>
      <c r="N125" s="151"/>
      <c r="O125" s="151"/>
      <c r="P125" s="152">
        <f>SUM(P126:P134)</f>
        <v>0</v>
      </c>
      <c r="Q125" s="151"/>
      <c r="R125" s="152">
        <f>SUM(R126:R134)</f>
        <v>0</v>
      </c>
      <c r="S125" s="151"/>
      <c r="T125" s="153">
        <f>SUM(T126:T134)</f>
        <v>11.393999999999998</v>
      </c>
      <c r="AR125" s="146" t="s">
        <v>81</v>
      </c>
      <c r="AT125" s="154" t="s">
        <v>72</v>
      </c>
      <c r="AU125" s="154" t="s">
        <v>81</v>
      </c>
      <c r="AY125" s="146" t="s">
        <v>139</v>
      </c>
      <c r="BK125" s="155">
        <f>SUM(BK126:BK134)</f>
        <v>0</v>
      </c>
    </row>
    <row r="126" spans="1:65" s="2" customFormat="1" ht="36" customHeight="1">
      <c r="A126" s="29"/>
      <c r="B126" s="158"/>
      <c r="C126" s="159" t="s">
        <v>81</v>
      </c>
      <c r="D126" s="159" t="s">
        <v>141</v>
      </c>
      <c r="E126" s="160" t="s">
        <v>295</v>
      </c>
      <c r="F126" s="161" t="s">
        <v>296</v>
      </c>
      <c r="G126" s="162" t="s">
        <v>169</v>
      </c>
      <c r="H126" s="163">
        <v>18</v>
      </c>
      <c r="I126" s="164"/>
      <c r="J126" s="165">
        <f t="shared" ref="J126:J134" si="0">ROUND(I126*H126,2)</f>
        <v>0</v>
      </c>
      <c r="K126" s="166"/>
      <c r="L126" s="30"/>
      <c r="M126" s="167" t="s">
        <v>1</v>
      </c>
      <c r="N126" s="168" t="s">
        <v>39</v>
      </c>
      <c r="O126" s="55"/>
      <c r="P126" s="169">
        <f t="shared" ref="P126:P134" si="1">O126*H126</f>
        <v>0</v>
      </c>
      <c r="Q126" s="169">
        <v>0</v>
      </c>
      <c r="R126" s="169">
        <f t="shared" ref="R126:R134" si="2">Q126*H126</f>
        <v>0</v>
      </c>
      <c r="S126" s="169">
        <v>0.40799999999999997</v>
      </c>
      <c r="T126" s="170">
        <f t="shared" ref="T126:T134" si="3">S126*H126</f>
        <v>7.3439999999999994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145</v>
      </c>
      <c r="AT126" s="171" t="s">
        <v>141</v>
      </c>
      <c r="AU126" s="171" t="s">
        <v>146</v>
      </c>
      <c r="AY126" s="14" t="s">
        <v>139</v>
      </c>
      <c r="BE126" s="172">
        <f t="shared" ref="BE126:BE134" si="4">IF(N126="základná",J126,0)</f>
        <v>0</v>
      </c>
      <c r="BF126" s="172">
        <f t="shared" ref="BF126:BF134" si="5">IF(N126="znížená",J126,0)</f>
        <v>0</v>
      </c>
      <c r="BG126" s="172">
        <f t="shared" ref="BG126:BG134" si="6">IF(N126="zákl. prenesená",J126,0)</f>
        <v>0</v>
      </c>
      <c r="BH126" s="172">
        <f t="shared" ref="BH126:BH134" si="7">IF(N126="zníž. prenesená",J126,0)</f>
        <v>0</v>
      </c>
      <c r="BI126" s="172">
        <f t="shared" ref="BI126:BI134" si="8">IF(N126="nulová",J126,0)</f>
        <v>0</v>
      </c>
      <c r="BJ126" s="14" t="s">
        <v>146</v>
      </c>
      <c r="BK126" s="172">
        <f t="shared" ref="BK126:BK134" si="9">ROUND(I126*H126,2)</f>
        <v>0</v>
      </c>
      <c r="BL126" s="14" t="s">
        <v>145</v>
      </c>
      <c r="BM126" s="171" t="s">
        <v>297</v>
      </c>
    </row>
    <row r="127" spans="1:65" s="2" customFormat="1" ht="24" customHeight="1">
      <c r="A127" s="29"/>
      <c r="B127" s="158"/>
      <c r="C127" s="159" t="s">
        <v>146</v>
      </c>
      <c r="D127" s="159" t="s">
        <v>141</v>
      </c>
      <c r="E127" s="160" t="s">
        <v>298</v>
      </c>
      <c r="F127" s="161" t="s">
        <v>299</v>
      </c>
      <c r="G127" s="162" t="s">
        <v>169</v>
      </c>
      <c r="H127" s="163">
        <v>18</v>
      </c>
      <c r="I127" s="164"/>
      <c r="J127" s="165">
        <f t="shared" si="0"/>
        <v>0</v>
      </c>
      <c r="K127" s="166"/>
      <c r="L127" s="30"/>
      <c r="M127" s="167" t="s">
        <v>1</v>
      </c>
      <c r="N127" s="168" t="s">
        <v>39</v>
      </c>
      <c r="O127" s="55"/>
      <c r="P127" s="169">
        <f t="shared" si="1"/>
        <v>0</v>
      </c>
      <c r="Q127" s="169">
        <v>0</v>
      </c>
      <c r="R127" s="169">
        <f t="shared" si="2"/>
        <v>0</v>
      </c>
      <c r="S127" s="169">
        <v>0.22500000000000001</v>
      </c>
      <c r="T127" s="170">
        <f t="shared" si="3"/>
        <v>4.05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145</v>
      </c>
      <c r="AT127" s="171" t="s">
        <v>141</v>
      </c>
      <c r="AU127" s="171" t="s">
        <v>146</v>
      </c>
      <c r="AY127" s="14" t="s">
        <v>139</v>
      </c>
      <c r="BE127" s="172">
        <f t="shared" si="4"/>
        <v>0</v>
      </c>
      <c r="BF127" s="172">
        <f t="shared" si="5"/>
        <v>0</v>
      </c>
      <c r="BG127" s="172">
        <f t="shared" si="6"/>
        <v>0</v>
      </c>
      <c r="BH127" s="172">
        <f t="shared" si="7"/>
        <v>0</v>
      </c>
      <c r="BI127" s="172">
        <f t="shared" si="8"/>
        <v>0</v>
      </c>
      <c r="BJ127" s="14" t="s">
        <v>146</v>
      </c>
      <c r="BK127" s="172">
        <f t="shared" si="9"/>
        <v>0</v>
      </c>
      <c r="BL127" s="14" t="s">
        <v>145</v>
      </c>
      <c r="BM127" s="171" t="s">
        <v>300</v>
      </c>
    </row>
    <row r="128" spans="1:65" s="2" customFormat="1" ht="24" customHeight="1">
      <c r="A128" s="29"/>
      <c r="B128" s="158"/>
      <c r="C128" s="159" t="s">
        <v>151</v>
      </c>
      <c r="D128" s="159" t="s">
        <v>141</v>
      </c>
      <c r="E128" s="160" t="s">
        <v>142</v>
      </c>
      <c r="F128" s="161" t="s">
        <v>143</v>
      </c>
      <c r="G128" s="162" t="s">
        <v>144</v>
      </c>
      <c r="H128" s="163">
        <v>18.545999999999999</v>
      </c>
      <c r="I128" s="164"/>
      <c r="J128" s="165">
        <f t="shared" si="0"/>
        <v>0</v>
      </c>
      <c r="K128" s="166"/>
      <c r="L128" s="30"/>
      <c r="M128" s="167" t="s">
        <v>1</v>
      </c>
      <c r="N128" s="168" t="s">
        <v>39</v>
      </c>
      <c r="O128" s="55"/>
      <c r="P128" s="169">
        <f t="shared" si="1"/>
        <v>0</v>
      </c>
      <c r="Q128" s="169">
        <v>0</v>
      </c>
      <c r="R128" s="169">
        <f t="shared" si="2"/>
        <v>0</v>
      </c>
      <c r="S128" s="169">
        <v>0</v>
      </c>
      <c r="T128" s="170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145</v>
      </c>
      <c r="AT128" s="171" t="s">
        <v>141</v>
      </c>
      <c r="AU128" s="171" t="s">
        <v>146</v>
      </c>
      <c r="AY128" s="14" t="s">
        <v>139</v>
      </c>
      <c r="BE128" s="172">
        <f t="shared" si="4"/>
        <v>0</v>
      </c>
      <c r="BF128" s="172">
        <f t="shared" si="5"/>
        <v>0</v>
      </c>
      <c r="BG128" s="172">
        <f t="shared" si="6"/>
        <v>0</v>
      </c>
      <c r="BH128" s="172">
        <f t="shared" si="7"/>
        <v>0</v>
      </c>
      <c r="BI128" s="172">
        <f t="shared" si="8"/>
        <v>0</v>
      </c>
      <c r="BJ128" s="14" t="s">
        <v>146</v>
      </c>
      <c r="BK128" s="172">
        <f t="shared" si="9"/>
        <v>0</v>
      </c>
      <c r="BL128" s="14" t="s">
        <v>145</v>
      </c>
      <c r="BM128" s="171" t="s">
        <v>147</v>
      </c>
    </row>
    <row r="129" spans="1:65" s="2" customFormat="1" ht="24" customHeight="1">
      <c r="A129" s="29"/>
      <c r="B129" s="158"/>
      <c r="C129" s="159" t="s">
        <v>145</v>
      </c>
      <c r="D129" s="159" t="s">
        <v>141</v>
      </c>
      <c r="E129" s="160" t="s">
        <v>148</v>
      </c>
      <c r="F129" s="161" t="s">
        <v>149</v>
      </c>
      <c r="G129" s="162" t="s">
        <v>144</v>
      </c>
      <c r="H129" s="163">
        <v>18.545999999999999</v>
      </c>
      <c r="I129" s="164"/>
      <c r="J129" s="165">
        <f t="shared" si="0"/>
        <v>0</v>
      </c>
      <c r="K129" s="166"/>
      <c r="L129" s="30"/>
      <c r="M129" s="167" t="s">
        <v>1</v>
      </c>
      <c r="N129" s="168" t="s">
        <v>39</v>
      </c>
      <c r="O129" s="55"/>
      <c r="P129" s="169">
        <f t="shared" si="1"/>
        <v>0</v>
      </c>
      <c r="Q129" s="169">
        <v>0</v>
      </c>
      <c r="R129" s="169">
        <f t="shared" si="2"/>
        <v>0</v>
      </c>
      <c r="S129" s="169">
        <v>0</v>
      </c>
      <c r="T129" s="170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145</v>
      </c>
      <c r="AT129" s="171" t="s">
        <v>141</v>
      </c>
      <c r="AU129" s="171" t="s">
        <v>146</v>
      </c>
      <c r="AY129" s="14" t="s">
        <v>139</v>
      </c>
      <c r="BE129" s="172">
        <f t="shared" si="4"/>
        <v>0</v>
      </c>
      <c r="BF129" s="172">
        <f t="shared" si="5"/>
        <v>0</v>
      </c>
      <c r="BG129" s="172">
        <f t="shared" si="6"/>
        <v>0</v>
      </c>
      <c r="BH129" s="172">
        <f t="shared" si="7"/>
        <v>0</v>
      </c>
      <c r="BI129" s="172">
        <f t="shared" si="8"/>
        <v>0</v>
      </c>
      <c r="BJ129" s="14" t="s">
        <v>146</v>
      </c>
      <c r="BK129" s="172">
        <f t="shared" si="9"/>
        <v>0</v>
      </c>
      <c r="BL129" s="14" t="s">
        <v>145</v>
      </c>
      <c r="BM129" s="171" t="s">
        <v>150</v>
      </c>
    </row>
    <row r="130" spans="1:65" s="2" customFormat="1" ht="36" customHeight="1">
      <c r="A130" s="29"/>
      <c r="B130" s="158"/>
      <c r="C130" s="159" t="s">
        <v>158</v>
      </c>
      <c r="D130" s="159" t="s">
        <v>141</v>
      </c>
      <c r="E130" s="160" t="s">
        <v>152</v>
      </c>
      <c r="F130" s="161" t="s">
        <v>153</v>
      </c>
      <c r="G130" s="162" t="s">
        <v>144</v>
      </c>
      <c r="H130" s="163">
        <v>18.545999999999999</v>
      </c>
      <c r="I130" s="164"/>
      <c r="J130" s="165">
        <f t="shared" si="0"/>
        <v>0</v>
      </c>
      <c r="K130" s="166"/>
      <c r="L130" s="30"/>
      <c r="M130" s="167" t="s">
        <v>1</v>
      </c>
      <c r="N130" s="168" t="s">
        <v>39</v>
      </c>
      <c r="O130" s="55"/>
      <c r="P130" s="169">
        <f t="shared" si="1"/>
        <v>0</v>
      </c>
      <c r="Q130" s="169">
        <v>0</v>
      </c>
      <c r="R130" s="169">
        <f t="shared" si="2"/>
        <v>0</v>
      </c>
      <c r="S130" s="169">
        <v>0</v>
      </c>
      <c r="T130" s="170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145</v>
      </c>
      <c r="AT130" s="171" t="s">
        <v>141</v>
      </c>
      <c r="AU130" s="171" t="s">
        <v>146</v>
      </c>
      <c r="AY130" s="14" t="s">
        <v>139</v>
      </c>
      <c r="BE130" s="172">
        <f t="shared" si="4"/>
        <v>0</v>
      </c>
      <c r="BF130" s="172">
        <f t="shared" si="5"/>
        <v>0</v>
      </c>
      <c r="BG130" s="172">
        <f t="shared" si="6"/>
        <v>0</v>
      </c>
      <c r="BH130" s="172">
        <f t="shared" si="7"/>
        <v>0</v>
      </c>
      <c r="BI130" s="172">
        <f t="shared" si="8"/>
        <v>0</v>
      </c>
      <c r="BJ130" s="14" t="s">
        <v>146</v>
      </c>
      <c r="BK130" s="172">
        <f t="shared" si="9"/>
        <v>0</v>
      </c>
      <c r="BL130" s="14" t="s">
        <v>145</v>
      </c>
      <c r="BM130" s="171" t="s">
        <v>154</v>
      </c>
    </row>
    <row r="131" spans="1:65" s="2" customFormat="1" ht="24" customHeight="1">
      <c r="A131" s="29"/>
      <c r="B131" s="158"/>
      <c r="C131" s="159" t="s">
        <v>162</v>
      </c>
      <c r="D131" s="159" t="s">
        <v>141</v>
      </c>
      <c r="E131" s="160" t="s">
        <v>155</v>
      </c>
      <c r="F131" s="161" t="s">
        <v>156</v>
      </c>
      <c r="G131" s="162" t="s">
        <v>144</v>
      </c>
      <c r="H131" s="163">
        <v>18.545999999999999</v>
      </c>
      <c r="I131" s="164"/>
      <c r="J131" s="165">
        <f t="shared" si="0"/>
        <v>0</v>
      </c>
      <c r="K131" s="166"/>
      <c r="L131" s="30"/>
      <c r="M131" s="167" t="s">
        <v>1</v>
      </c>
      <c r="N131" s="168" t="s">
        <v>39</v>
      </c>
      <c r="O131" s="55"/>
      <c r="P131" s="169">
        <f t="shared" si="1"/>
        <v>0</v>
      </c>
      <c r="Q131" s="169">
        <v>0</v>
      </c>
      <c r="R131" s="169">
        <f t="shared" si="2"/>
        <v>0</v>
      </c>
      <c r="S131" s="169">
        <v>0</v>
      </c>
      <c r="T131" s="170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145</v>
      </c>
      <c r="AT131" s="171" t="s">
        <v>141</v>
      </c>
      <c r="AU131" s="171" t="s">
        <v>146</v>
      </c>
      <c r="AY131" s="14" t="s">
        <v>139</v>
      </c>
      <c r="BE131" s="172">
        <f t="shared" si="4"/>
        <v>0</v>
      </c>
      <c r="BF131" s="172">
        <f t="shared" si="5"/>
        <v>0</v>
      </c>
      <c r="BG131" s="172">
        <f t="shared" si="6"/>
        <v>0</v>
      </c>
      <c r="BH131" s="172">
        <f t="shared" si="7"/>
        <v>0</v>
      </c>
      <c r="BI131" s="172">
        <f t="shared" si="8"/>
        <v>0</v>
      </c>
      <c r="BJ131" s="14" t="s">
        <v>146</v>
      </c>
      <c r="BK131" s="172">
        <f t="shared" si="9"/>
        <v>0</v>
      </c>
      <c r="BL131" s="14" t="s">
        <v>145</v>
      </c>
      <c r="BM131" s="171" t="s">
        <v>157</v>
      </c>
    </row>
    <row r="132" spans="1:65" s="2" customFormat="1" ht="16.5" customHeight="1">
      <c r="A132" s="29"/>
      <c r="B132" s="158"/>
      <c r="C132" s="159" t="s">
        <v>166</v>
      </c>
      <c r="D132" s="159" t="s">
        <v>141</v>
      </c>
      <c r="E132" s="160" t="s">
        <v>159</v>
      </c>
      <c r="F132" s="161" t="s">
        <v>160</v>
      </c>
      <c r="G132" s="162" t="s">
        <v>144</v>
      </c>
      <c r="H132" s="163">
        <v>18.545999999999999</v>
      </c>
      <c r="I132" s="164"/>
      <c r="J132" s="165">
        <f t="shared" si="0"/>
        <v>0</v>
      </c>
      <c r="K132" s="166"/>
      <c r="L132" s="30"/>
      <c r="M132" s="167" t="s">
        <v>1</v>
      </c>
      <c r="N132" s="168" t="s">
        <v>39</v>
      </c>
      <c r="O132" s="55"/>
      <c r="P132" s="169">
        <f t="shared" si="1"/>
        <v>0</v>
      </c>
      <c r="Q132" s="169">
        <v>0</v>
      </c>
      <c r="R132" s="169">
        <f t="shared" si="2"/>
        <v>0</v>
      </c>
      <c r="S132" s="169">
        <v>0</v>
      </c>
      <c r="T132" s="170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145</v>
      </c>
      <c r="AT132" s="171" t="s">
        <v>141</v>
      </c>
      <c r="AU132" s="171" t="s">
        <v>146</v>
      </c>
      <c r="AY132" s="14" t="s">
        <v>139</v>
      </c>
      <c r="BE132" s="172">
        <f t="shared" si="4"/>
        <v>0</v>
      </c>
      <c r="BF132" s="172">
        <f t="shared" si="5"/>
        <v>0</v>
      </c>
      <c r="BG132" s="172">
        <f t="shared" si="6"/>
        <v>0</v>
      </c>
      <c r="BH132" s="172">
        <f t="shared" si="7"/>
        <v>0</v>
      </c>
      <c r="BI132" s="172">
        <f t="shared" si="8"/>
        <v>0</v>
      </c>
      <c r="BJ132" s="14" t="s">
        <v>146</v>
      </c>
      <c r="BK132" s="172">
        <f t="shared" si="9"/>
        <v>0</v>
      </c>
      <c r="BL132" s="14" t="s">
        <v>145</v>
      </c>
      <c r="BM132" s="171" t="s">
        <v>161</v>
      </c>
    </row>
    <row r="133" spans="1:65" s="2" customFormat="1" ht="24" customHeight="1">
      <c r="A133" s="29"/>
      <c r="B133" s="158"/>
      <c r="C133" s="159" t="s">
        <v>172</v>
      </c>
      <c r="D133" s="159" t="s">
        <v>141</v>
      </c>
      <c r="E133" s="160" t="s">
        <v>163</v>
      </c>
      <c r="F133" s="161" t="s">
        <v>164</v>
      </c>
      <c r="G133" s="162" t="s">
        <v>144</v>
      </c>
      <c r="H133" s="163">
        <v>1.587</v>
      </c>
      <c r="I133" s="164"/>
      <c r="J133" s="165">
        <f t="shared" si="0"/>
        <v>0</v>
      </c>
      <c r="K133" s="166"/>
      <c r="L133" s="30"/>
      <c r="M133" s="167" t="s">
        <v>1</v>
      </c>
      <c r="N133" s="168" t="s">
        <v>39</v>
      </c>
      <c r="O133" s="55"/>
      <c r="P133" s="169">
        <f t="shared" si="1"/>
        <v>0</v>
      </c>
      <c r="Q133" s="169">
        <v>0</v>
      </c>
      <c r="R133" s="169">
        <f t="shared" si="2"/>
        <v>0</v>
      </c>
      <c r="S133" s="169">
        <v>0</v>
      </c>
      <c r="T133" s="170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145</v>
      </c>
      <c r="AT133" s="171" t="s">
        <v>141</v>
      </c>
      <c r="AU133" s="171" t="s">
        <v>146</v>
      </c>
      <c r="AY133" s="14" t="s">
        <v>139</v>
      </c>
      <c r="BE133" s="172">
        <f t="shared" si="4"/>
        <v>0</v>
      </c>
      <c r="BF133" s="172">
        <f t="shared" si="5"/>
        <v>0</v>
      </c>
      <c r="BG133" s="172">
        <f t="shared" si="6"/>
        <v>0</v>
      </c>
      <c r="BH133" s="172">
        <f t="shared" si="7"/>
        <v>0</v>
      </c>
      <c r="BI133" s="172">
        <f t="shared" si="8"/>
        <v>0</v>
      </c>
      <c r="BJ133" s="14" t="s">
        <v>146</v>
      </c>
      <c r="BK133" s="172">
        <f t="shared" si="9"/>
        <v>0</v>
      </c>
      <c r="BL133" s="14" t="s">
        <v>145</v>
      </c>
      <c r="BM133" s="171" t="s">
        <v>165</v>
      </c>
    </row>
    <row r="134" spans="1:65" s="2" customFormat="1" ht="24" customHeight="1">
      <c r="A134" s="29"/>
      <c r="B134" s="158"/>
      <c r="C134" s="159" t="s">
        <v>176</v>
      </c>
      <c r="D134" s="159" t="s">
        <v>141</v>
      </c>
      <c r="E134" s="160" t="s">
        <v>167</v>
      </c>
      <c r="F134" s="161" t="s">
        <v>168</v>
      </c>
      <c r="G134" s="162" t="s">
        <v>169</v>
      </c>
      <c r="H134" s="163">
        <v>33.76</v>
      </c>
      <c r="I134" s="164"/>
      <c r="J134" s="165">
        <f t="shared" si="0"/>
        <v>0</v>
      </c>
      <c r="K134" s="166"/>
      <c r="L134" s="30"/>
      <c r="M134" s="167" t="s">
        <v>1</v>
      </c>
      <c r="N134" s="168" t="s">
        <v>39</v>
      </c>
      <c r="O134" s="55"/>
      <c r="P134" s="169">
        <f t="shared" si="1"/>
        <v>0</v>
      </c>
      <c r="Q134" s="169">
        <v>0</v>
      </c>
      <c r="R134" s="169">
        <f t="shared" si="2"/>
        <v>0</v>
      </c>
      <c r="S134" s="169">
        <v>0</v>
      </c>
      <c r="T134" s="170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145</v>
      </c>
      <c r="AT134" s="171" t="s">
        <v>141</v>
      </c>
      <c r="AU134" s="171" t="s">
        <v>146</v>
      </c>
      <c r="AY134" s="14" t="s">
        <v>139</v>
      </c>
      <c r="BE134" s="172">
        <f t="shared" si="4"/>
        <v>0</v>
      </c>
      <c r="BF134" s="172">
        <f t="shared" si="5"/>
        <v>0</v>
      </c>
      <c r="BG134" s="172">
        <f t="shared" si="6"/>
        <v>0</v>
      </c>
      <c r="BH134" s="172">
        <f t="shared" si="7"/>
        <v>0</v>
      </c>
      <c r="BI134" s="172">
        <f t="shared" si="8"/>
        <v>0</v>
      </c>
      <c r="BJ134" s="14" t="s">
        <v>146</v>
      </c>
      <c r="BK134" s="172">
        <f t="shared" si="9"/>
        <v>0</v>
      </c>
      <c r="BL134" s="14" t="s">
        <v>145</v>
      </c>
      <c r="BM134" s="171" t="s">
        <v>170</v>
      </c>
    </row>
    <row r="135" spans="1:65" s="12" customFormat="1" ht="22.9" customHeight="1">
      <c r="B135" s="145"/>
      <c r="D135" s="146" t="s">
        <v>72</v>
      </c>
      <c r="E135" s="156" t="s">
        <v>146</v>
      </c>
      <c r="F135" s="156" t="s">
        <v>171</v>
      </c>
      <c r="I135" s="148"/>
      <c r="J135" s="157">
        <f>BK135</f>
        <v>0</v>
      </c>
      <c r="L135" s="145"/>
      <c r="M135" s="150"/>
      <c r="N135" s="151"/>
      <c r="O135" s="151"/>
      <c r="P135" s="152">
        <f>SUM(P136:P141)</f>
        <v>0</v>
      </c>
      <c r="Q135" s="151"/>
      <c r="R135" s="152">
        <f>SUM(R136:R141)</f>
        <v>30.197371019999999</v>
      </c>
      <c r="S135" s="151"/>
      <c r="T135" s="153">
        <f>SUM(T136:T141)</f>
        <v>0</v>
      </c>
      <c r="AR135" s="146" t="s">
        <v>81</v>
      </c>
      <c r="AT135" s="154" t="s">
        <v>72</v>
      </c>
      <c r="AU135" s="154" t="s">
        <v>81</v>
      </c>
      <c r="AY135" s="146" t="s">
        <v>139</v>
      </c>
      <c r="BK135" s="155">
        <f>SUM(BK136:BK141)</f>
        <v>0</v>
      </c>
    </row>
    <row r="136" spans="1:65" s="2" customFormat="1" ht="24" customHeight="1">
      <c r="A136" s="29"/>
      <c r="B136" s="158"/>
      <c r="C136" s="159" t="s">
        <v>107</v>
      </c>
      <c r="D136" s="159" t="s">
        <v>141</v>
      </c>
      <c r="E136" s="160" t="s">
        <v>173</v>
      </c>
      <c r="F136" s="161" t="s">
        <v>174</v>
      </c>
      <c r="G136" s="162" t="s">
        <v>169</v>
      </c>
      <c r="H136" s="163">
        <v>33.76</v>
      </c>
      <c r="I136" s="164"/>
      <c r="J136" s="165">
        <f t="shared" ref="J136:J141" si="10">ROUND(I136*H136,2)</f>
        <v>0</v>
      </c>
      <c r="K136" s="166"/>
      <c r="L136" s="30"/>
      <c r="M136" s="167" t="s">
        <v>1</v>
      </c>
      <c r="N136" s="168" t="s">
        <v>39</v>
      </c>
      <c r="O136" s="55"/>
      <c r="P136" s="169">
        <f t="shared" ref="P136:P141" si="11">O136*H136</f>
        <v>0</v>
      </c>
      <c r="Q136" s="169">
        <v>0</v>
      </c>
      <c r="R136" s="169">
        <f t="shared" ref="R136:R141" si="12">Q136*H136</f>
        <v>0</v>
      </c>
      <c r="S136" s="169">
        <v>0</v>
      </c>
      <c r="T136" s="170">
        <f t="shared" ref="T136:T141" si="13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145</v>
      </c>
      <c r="AT136" s="171" t="s">
        <v>141</v>
      </c>
      <c r="AU136" s="171" t="s">
        <v>146</v>
      </c>
      <c r="AY136" s="14" t="s">
        <v>139</v>
      </c>
      <c r="BE136" s="172">
        <f t="shared" ref="BE136:BE141" si="14">IF(N136="základná",J136,0)</f>
        <v>0</v>
      </c>
      <c r="BF136" s="172">
        <f t="shared" ref="BF136:BF141" si="15">IF(N136="znížená",J136,0)</f>
        <v>0</v>
      </c>
      <c r="BG136" s="172">
        <f t="shared" ref="BG136:BG141" si="16">IF(N136="zákl. prenesená",J136,0)</f>
        <v>0</v>
      </c>
      <c r="BH136" s="172">
        <f t="shared" ref="BH136:BH141" si="17">IF(N136="zníž. prenesená",J136,0)</f>
        <v>0</v>
      </c>
      <c r="BI136" s="172">
        <f t="shared" ref="BI136:BI141" si="18">IF(N136="nulová",J136,0)</f>
        <v>0</v>
      </c>
      <c r="BJ136" s="14" t="s">
        <v>146</v>
      </c>
      <c r="BK136" s="172">
        <f t="shared" ref="BK136:BK141" si="19">ROUND(I136*H136,2)</f>
        <v>0</v>
      </c>
      <c r="BL136" s="14" t="s">
        <v>145</v>
      </c>
      <c r="BM136" s="171" t="s">
        <v>175</v>
      </c>
    </row>
    <row r="137" spans="1:65" s="2" customFormat="1" ht="24" customHeight="1">
      <c r="A137" s="29"/>
      <c r="B137" s="158"/>
      <c r="C137" s="159" t="s">
        <v>183</v>
      </c>
      <c r="D137" s="159" t="s">
        <v>141</v>
      </c>
      <c r="E137" s="160" t="s">
        <v>177</v>
      </c>
      <c r="F137" s="161" t="s">
        <v>178</v>
      </c>
      <c r="G137" s="162" t="s">
        <v>144</v>
      </c>
      <c r="H137" s="163">
        <v>2.8119999999999998</v>
      </c>
      <c r="I137" s="164"/>
      <c r="J137" s="165">
        <f t="shared" si="10"/>
        <v>0</v>
      </c>
      <c r="K137" s="166"/>
      <c r="L137" s="30"/>
      <c r="M137" s="167" t="s">
        <v>1</v>
      </c>
      <c r="N137" s="168" t="s">
        <v>39</v>
      </c>
      <c r="O137" s="55"/>
      <c r="P137" s="169">
        <f t="shared" si="11"/>
        <v>0</v>
      </c>
      <c r="Q137" s="169">
        <v>2.0699999999999998</v>
      </c>
      <c r="R137" s="169">
        <f t="shared" si="12"/>
        <v>5.8208399999999996</v>
      </c>
      <c r="S137" s="169">
        <v>0</v>
      </c>
      <c r="T137" s="170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145</v>
      </c>
      <c r="AT137" s="171" t="s">
        <v>141</v>
      </c>
      <c r="AU137" s="171" t="s">
        <v>146</v>
      </c>
      <c r="AY137" s="14" t="s">
        <v>139</v>
      </c>
      <c r="BE137" s="172">
        <f t="shared" si="14"/>
        <v>0</v>
      </c>
      <c r="BF137" s="172">
        <f t="shared" si="15"/>
        <v>0</v>
      </c>
      <c r="BG137" s="172">
        <f t="shared" si="16"/>
        <v>0</v>
      </c>
      <c r="BH137" s="172">
        <f t="shared" si="17"/>
        <v>0</v>
      </c>
      <c r="BI137" s="172">
        <f t="shared" si="18"/>
        <v>0</v>
      </c>
      <c r="BJ137" s="14" t="s">
        <v>146</v>
      </c>
      <c r="BK137" s="172">
        <f t="shared" si="19"/>
        <v>0</v>
      </c>
      <c r="BL137" s="14" t="s">
        <v>145</v>
      </c>
      <c r="BM137" s="171" t="s">
        <v>179</v>
      </c>
    </row>
    <row r="138" spans="1:65" s="2" customFormat="1" ht="24" customHeight="1">
      <c r="A138" s="29"/>
      <c r="B138" s="158"/>
      <c r="C138" s="159" t="s">
        <v>187</v>
      </c>
      <c r="D138" s="159" t="s">
        <v>141</v>
      </c>
      <c r="E138" s="160" t="s">
        <v>180</v>
      </c>
      <c r="F138" s="161" t="s">
        <v>181</v>
      </c>
      <c r="G138" s="162" t="s">
        <v>144</v>
      </c>
      <c r="H138" s="163">
        <v>9.8420000000000005</v>
      </c>
      <c r="I138" s="164"/>
      <c r="J138" s="165">
        <f t="shared" si="10"/>
        <v>0</v>
      </c>
      <c r="K138" s="166"/>
      <c r="L138" s="30"/>
      <c r="M138" s="167" t="s">
        <v>1</v>
      </c>
      <c r="N138" s="168" t="s">
        <v>39</v>
      </c>
      <c r="O138" s="55"/>
      <c r="P138" s="169">
        <f t="shared" si="11"/>
        <v>0</v>
      </c>
      <c r="Q138" s="169">
        <v>2.4157199999999999</v>
      </c>
      <c r="R138" s="169">
        <f t="shared" si="12"/>
        <v>23.775516239999998</v>
      </c>
      <c r="S138" s="169">
        <v>0</v>
      </c>
      <c r="T138" s="170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1" t="s">
        <v>145</v>
      </c>
      <c r="AT138" s="171" t="s">
        <v>141</v>
      </c>
      <c r="AU138" s="171" t="s">
        <v>146</v>
      </c>
      <c r="AY138" s="14" t="s">
        <v>139</v>
      </c>
      <c r="BE138" s="172">
        <f t="shared" si="14"/>
        <v>0</v>
      </c>
      <c r="BF138" s="172">
        <f t="shared" si="15"/>
        <v>0</v>
      </c>
      <c r="BG138" s="172">
        <f t="shared" si="16"/>
        <v>0</v>
      </c>
      <c r="BH138" s="172">
        <f t="shared" si="17"/>
        <v>0</v>
      </c>
      <c r="BI138" s="172">
        <f t="shared" si="18"/>
        <v>0</v>
      </c>
      <c r="BJ138" s="14" t="s">
        <v>146</v>
      </c>
      <c r="BK138" s="172">
        <f t="shared" si="19"/>
        <v>0</v>
      </c>
      <c r="BL138" s="14" t="s">
        <v>145</v>
      </c>
      <c r="BM138" s="171" t="s">
        <v>182</v>
      </c>
    </row>
    <row r="139" spans="1:65" s="2" customFormat="1" ht="16.5" customHeight="1">
      <c r="A139" s="29"/>
      <c r="B139" s="158"/>
      <c r="C139" s="159" t="s">
        <v>191</v>
      </c>
      <c r="D139" s="159" t="s">
        <v>141</v>
      </c>
      <c r="E139" s="160" t="s">
        <v>184</v>
      </c>
      <c r="F139" s="161" t="s">
        <v>185</v>
      </c>
      <c r="G139" s="162" t="s">
        <v>169</v>
      </c>
      <c r="H139" s="163">
        <v>12.641999999999999</v>
      </c>
      <c r="I139" s="164"/>
      <c r="J139" s="165">
        <f t="shared" si="10"/>
        <v>0</v>
      </c>
      <c r="K139" s="166"/>
      <c r="L139" s="30"/>
      <c r="M139" s="167" t="s">
        <v>1</v>
      </c>
      <c r="N139" s="168" t="s">
        <v>39</v>
      </c>
      <c r="O139" s="55"/>
      <c r="P139" s="169">
        <f t="shared" si="11"/>
        <v>0</v>
      </c>
      <c r="Q139" s="169">
        <v>6.7000000000000002E-4</v>
      </c>
      <c r="R139" s="169">
        <f t="shared" si="12"/>
        <v>8.4701399999999993E-3</v>
      </c>
      <c r="S139" s="169">
        <v>0</v>
      </c>
      <c r="T139" s="170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145</v>
      </c>
      <c r="AT139" s="171" t="s">
        <v>141</v>
      </c>
      <c r="AU139" s="171" t="s">
        <v>146</v>
      </c>
      <c r="AY139" s="14" t="s">
        <v>139</v>
      </c>
      <c r="BE139" s="172">
        <f t="shared" si="14"/>
        <v>0</v>
      </c>
      <c r="BF139" s="172">
        <f t="shared" si="15"/>
        <v>0</v>
      </c>
      <c r="BG139" s="172">
        <f t="shared" si="16"/>
        <v>0</v>
      </c>
      <c r="BH139" s="172">
        <f t="shared" si="17"/>
        <v>0</v>
      </c>
      <c r="BI139" s="172">
        <f t="shared" si="18"/>
        <v>0</v>
      </c>
      <c r="BJ139" s="14" t="s">
        <v>146</v>
      </c>
      <c r="BK139" s="172">
        <f t="shared" si="19"/>
        <v>0</v>
      </c>
      <c r="BL139" s="14" t="s">
        <v>145</v>
      </c>
      <c r="BM139" s="171" t="s">
        <v>186</v>
      </c>
    </row>
    <row r="140" spans="1:65" s="2" customFormat="1" ht="24" customHeight="1">
      <c r="A140" s="29"/>
      <c r="B140" s="158"/>
      <c r="C140" s="159" t="s">
        <v>196</v>
      </c>
      <c r="D140" s="159" t="s">
        <v>141</v>
      </c>
      <c r="E140" s="160" t="s">
        <v>188</v>
      </c>
      <c r="F140" s="161" t="s">
        <v>189</v>
      </c>
      <c r="G140" s="162" t="s">
        <v>169</v>
      </c>
      <c r="H140" s="163">
        <v>27.641999999999999</v>
      </c>
      <c r="I140" s="164"/>
      <c r="J140" s="165">
        <f t="shared" si="10"/>
        <v>0</v>
      </c>
      <c r="K140" s="166"/>
      <c r="L140" s="30"/>
      <c r="M140" s="167" t="s">
        <v>1</v>
      </c>
      <c r="N140" s="168" t="s">
        <v>39</v>
      </c>
      <c r="O140" s="55"/>
      <c r="P140" s="169">
        <f t="shared" si="11"/>
        <v>0</v>
      </c>
      <c r="Q140" s="169">
        <v>0</v>
      </c>
      <c r="R140" s="169">
        <f t="shared" si="12"/>
        <v>0</v>
      </c>
      <c r="S140" s="169">
        <v>0</v>
      </c>
      <c r="T140" s="170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1" t="s">
        <v>145</v>
      </c>
      <c r="AT140" s="171" t="s">
        <v>141</v>
      </c>
      <c r="AU140" s="171" t="s">
        <v>146</v>
      </c>
      <c r="AY140" s="14" t="s">
        <v>139</v>
      </c>
      <c r="BE140" s="172">
        <f t="shared" si="14"/>
        <v>0</v>
      </c>
      <c r="BF140" s="172">
        <f t="shared" si="15"/>
        <v>0</v>
      </c>
      <c r="BG140" s="172">
        <f t="shared" si="16"/>
        <v>0</v>
      </c>
      <c r="BH140" s="172">
        <f t="shared" si="17"/>
        <v>0</v>
      </c>
      <c r="BI140" s="172">
        <f t="shared" si="18"/>
        <v>0</v>
      </c>
      <c r="BJ140" s="14" t="s">
        <v>146</v>
      </c>
      <c r="BK140" s="172">
        <f t="shared" si="19"/>
        <v>0</v>
      </c>
      <c r="BL140" s="14" t="s">
        <v>145</v>
      </c>
      <c r="BM140" s="171" t="s">
        <v>190</v>
      </c>
    </row>
    <row r="141" spans="1:65" s="2" customFormat="1" ht="24" customHeight="1">
      <c r="A141" s="29"/>
      <c r="B141" s="158"/>
      <c r="C141" s="159" t="s">
        <v>201</v>
      </c>
      <c r="D141" s="159" t="s">
        <v>141</v>
      </c>
      <c r="E141" s="160" t="s">
        <v>192</v>
      </c>
      <c r="F141" s="161" t="s">
        <v>193</v>
      </c>
      <c r="G141" s="162" t="s">
        <v>169</v>
      </c>
      <c r="H141" s="163">
        <v>67.488</v>
      </c>
      <c r="I141" s="164"/>
      <c r="J141" s="165">
        <f t="shared" si="10"/>
        <v>0</v>
      </c>
      <c r="K141" s="166"/>
      <c r="L141" s="30"/>
      <c r="M141" s="167" t="s">
        <v>1</v>
      </c>
      <c r="N141" s="168" t="s">
        <v>39</v>
      </c>
      <c r="O141" s="55"/>
      <c r="P141" s="169">
        <f t="shared" si="11"/>
        <v>0</v>
      </c>
      <c r="Q141" s="169">
        <v>8.7799999999999996E-3</v>
      </c>
      <c r="R141" s="169">
        <f t="shared" si="12"/>
        <v>0.59254463999999996</v>
      </c>
      <c r="S141" s="169">
        <v>0</v>
      </c>
      <c r="T141" s="170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1" t="s">
        <v>145</v>
      </c>
      <c r="AT141" s="171" t="s">
        <v>141</v>
      </c>
      <c r="AU141" s="171" t="s">
        <v>146</v>
      </c>
      <c r="AY141" s="14" t="s">
        <v>139</v>
      </c>
      <c r="BE141" s="172">
        <f t="shared" si="14"/>
        <v>0</v>
      </c>
      <c r="BF141" s="172">
        <f t="shared" si="15"/>
        <v>0</v>
      </c>
      <c r="BG141" s="172">
        <f t="shared" si="16"/>
        <v>0</v>
      </c>
      <c r="BH141" s="172">
        <f t="shared" si="17"/>
        <v>0</v>
      </c>
      <c r="BI141" s="172">
        <f t="shared" si="18"/>
        <v>0</v>
      </c>
      <c r="BJ141" s="14" t="s">
        <v>146</v>
      </c>
      <c r="BK141" s="172">
        <f t="shared" si="19"/>
        <v>0</v>
      </c>
      <c r="BL141" s="14" t="s">
        <v>145</v>
      </c>
      <c r="BM141" s="171" t="s">
        <v>194</v>
      </c>
    </row>
    <row r="142" spans="1:65" s="12" customFormat="1" ht="22.9" customHeight="1">
      <c r="B142" s="145"/>
      <c r="D142" s="146" t="s">
        <v>72</v>
      </c>
      <c r="E142" s="156" t="s">
        <v>145</v>
      </c>
      <c r="F142" s="156" t="s">
        <v>195</v>
      </c>
      <c r="I142" s="148"/>
      <c r="J142" s="157">
        <f>BK142</f>
        <v>0</v>
      </c>
      <c r="L142" s="145"/>
      <c r="M142" s="150"/>
      <c r="N142" s="151"/>
      <c r="O142" s="151"/>
      <c r="P142" s="152">
        <f>P143</f>
        <v>0</v>
      </c>
      <c r="Q142" s="151"/>
      <c r="R142" s="152">
        <f>R143</f>
        <v>4.5531904000000001</v>
      </c>
      <c r="S142" s="151"/>
      <c r="T142" s="153">
        <f>T143</f>
        <v>0</v>
      </c>
      <c r="AR142" s="146" t="s">
        <v>81</v>
      </c>
      <c r="AT142" s="154" t="s">
        <v>72</v>
      </c>
      <c r="AU142" s="154" t="s">
        <v>81</v>
      </c>
      <c r="AY142" s="146" t="s">
        <v>139</v>
      </c>
      <c r="BK142" s="155">
        <f>BK143</f>
        <v>0</v>
      </c>
    </row>
    <row r="143" spans="1:65" s="2" customFormat="1" ht="24" customHeight="1">
      <c r="A143" s="29"/>
      <c r="B143" s="158"/>
      <c r="C143" s="159" t="s">
        <v>205</v>
      </c>
      <c r="D143" s="159" t="s">
        <v>141</v>
      </c>
      <c r="E143" s="160" t="s">
        <v>197</v>
      </c>
      <c r="F143" s="161" t="s">
        <v>198</v>
      </c>
      <c r="G143" s="162" t="s">
        <v>169</v>
      </c>
      <c r="H143" s="163">
        <v>28.12</v>
      </c>
      <c r="I143" s="164"/>
      <c r="J143" s="165">
        <f>ROUND(I143*H143,2)</f>
        <v>0</v>
      </c>
      <c r="K143" s="166"/>
      <c r="L143" s="30"/>
      <c r="M143" s="167" t="s">
        <v>1</v>
      </c>
      <c r="N143" s="168" t="s">
        <v>39</v>
      </c>
      <c r="O143" s="55"/>
      <c r="P143" s="169">
        <f>O143*H143</f>
        <v>0</v>
      </c>
      <c r="Q143" s="169">
        <v>0.16192000000000001</v>
      </c>
      <c r="R143" s="169">
        <f>Q143*H143</f>
        <v>4.5531904000000001</v>
      </c>
      <c r="S143" s="169">
        <v>0</v>
      </c>
      <c r="T143" s="170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1" t="s">
        <v>145</v>
      </c>
      <c r="AT143" s="171" t="s">
        <v>141</v>
      </c>
      <c r="AU143" s="171" t="s">
        <v>146</v>
      </c>
      <c r="AY143" s="14" t="s">
        <v>139</v>
      </c>
      <c r="BE143" s="172">
        <f>IF(N143="základná",J143,0)</f>
        <v>0</v>
      </c>
      <c r="BF143" s="172">
        <f>IF(N143="znížená",J143,0)</f>
        <v>0</v>
      </c>
      <c r="BG143" s="172">
        <f>IF(N143="zákl. prenesená",J143,0)</f>
        <v>0</v>
      </c>
      <c r="BH143" s="172">
        <f>IF(N143="zníž. prenesená",J143,0)</f>
        <v>0</v>
      </c>
      <c r="BI143" s="172">
        <f>IF(N143="nulová",J143,0)</f>
        <v>0</v>
      </c>
      <c r="BJ143" s="14" t="s">
        <v>146</v>
      </c>
      <c r="BK143" s="172">
        <f>ROUND(I143*H143,2)</f>
        <v>0</v>
      </c>
      <c r="BL143" s="14" t="s">
        <v>145</v>
      </c>
      <c r="BM143" s="171" t="s">
        <v>199</v>
      </c>
    </row>
    <row r="144" spans="1:65" s="12" customFormat="1" ht="22.9" customHeight="1">
      <c r="B144" s="145"/>
      <c r="D144" s="146" t="s">
        <v>72</v>
      </c>
      <c r="E144" s="156" t="s">
        <v>158</v>
      </c>
      <c r="F144" s="156" t="s">
        <v>200</v>
      </c>
      <c r="I144" s="148"/>
      <c r="J144" s="157">
        <f>BK144</f>
        <v>0</v>
      </c>
      <c r="L144" s="145"/>
      <c r="M144" s="150"/>
      <c r="N144" s="151"/>
      <c r="O144" s="151"/>
      <c r="P144" s="152">
        <f>SUM(P145:P148)</f>
        <v>0</v>
      </c>
      <c r="Q144" s="151"/>
      <c r="R144" s="152">
        <f>SUM(R145:R148)</f>
        <v>7.5812971999999998</v>
      </c>
      <c r="S144" s="151"/>
      <c r="T144" s="153">
        <f>SUM(T145:T148)</f>
        <v>0</v>
      </c>
      <c r="AR144" s="146" t="s">
        <v>81</v>
      </c>
      <c r="AT144" s="154" t="s">
        <v>72</v>
      </c>
      <c r="AU144" s="154" t="s">
        <v>81</v>
      </c>
      <c r="AY144" s="146" t="s">
        <v>139</v>
      </c>
      <c r="BK144" s="155">
        <f>SUM(BK145:BK148)</f>
        <v>0</v>
      </c>
    </row>
    <row r="145" spans="1:65" s="2" customFormat="1" ht="36" customHeight="1">
      <c r="A145" s="29"/>
      <c r="B145" s="158"/>
      <c r="C145" s="159" t="s">
        <v>209</v>
      </c>
      <c r="D145" s="159" t="s">
        <v>141</v>
      </c>
      <c r="E145" s="160" t="s">
        <v>202</v>
      </c>
      <c r="F145" s="161" t="s">
        <v>203</v>
      </c>
      <c r="G145" s="162" t="s">
        <v>169</v>
      </c>
      <c r="H145" s="163">
        <v>5.64</v>
      </c>
      <c r="I145" s="164"/>
      <c r="J145" s="165">
        <f>ROUND(I145*H145,2)</f>
        <v>0</v>
      </c>
      <c r="K145" s="166"/>
      <c r="L145" s="30"/>
      <c r="M145" s="167" t="s">
        <v>1</v>
      </c>
      <c r="N145" s="168" t="s">
        <v>39</v>
      </c>
      <c r="O145" s="55"/>
      <c r="P145" s="169">
        <f>O145*H145</f>
        <v>0</v>
      </c>
      <c r="Q145" s="169">
        <v>0.2024</v>
      </c>
      <c r="R145" s="169">
        <f>Q145*H145</f>
        <v>1.1415359999999999</v>
      </c>
      <c r="S145" s="169">
        <v>0</v>
      </c>
      <c r="T145" s="170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145</v>
      </c>
      <c r="AT145" s="171" t="s">
        <v>141</v>
      </c>
      <c r="AU145" s="171" t="s">
        <v>146</v>
      </c>
      <c r="AY145" s="14" t="s">
        <v>139</v>
      </c>
      <c r="BE145" s="172">
        <f>IF(N145="základná",J145,0)</f>
        <v>0</v>
      </c>
      <c r="BF145" s="172">
        <f>IF(N145="znížená",J145,0)</f>
        <v>0</v>
      </c>
      <c r="BG145" s="172">
        <f>IF(N145="zákl. prenesená",J145,0)</f>
        <v>0</v>
      </c>
      <c r="BH145" s="172">
        <f>IF(N145="zníž. prenesená",J145,0)</f>
        <v>0</v>
      </c>
      <c r="BI145" s="172">
        <f>IF(N145="nulová",J145,0)</f>
        <v>0</v>
      </c>
      <c r="BJ145" s="14" t="s">
        <v>146</v>
      </c>
      <c r="BK145" s="172">
        <f>ROUND(I145*H145,2)</f>
        <v>0</v>
      </c>
      <c r="BL145" s="14" t="s">
        <v>145</v>
      </c>
      <c r="BM145" s="171" t="s">
        <v>204</v>
      </c>
    </row>
    <row r="146" spans="1:65" s="2" customFormat="1" ht="36" customHeight="1">
      <c r="A146" s="29"/>
      <c r="B146" s="158"/>
      <c r="C146" s="159" t="s">
        <v>213</v>
      </c>
      <c r="D146" s="159" t="s">
        <v>141</v>
      </c>
      <c r="E146" s="160" t="s">
        <v>210</v>
      </c>
      <c r="F146" s="161" t="s">
        <v>211</v>
      </c>
      <c r="G146" s="162" t="s">
        <v>169</v>
      </c>
      <c r="H146" s="163">
        <v>28.12</v>
      </c>
      <c r="I146" s="164"/>
      <c r="J146" s="165">
        <f>ROUND(I146*H146,2)</f>
        <v>0</v>
      </c>
      <c r="K146" s="166"/>
      <c r="L146" s="30"/>
      <c r="M146" s="167" t="s">
        <v>1</v>
      </c>
      <c r="N146" s="168" t="s">
        <v>39</v>
      </c>
      <c r="O146" s="55"/>
      <c r="P146" s="169">
        <f>O146*H146</f>
        <v>0</v>
      </c>
      <c r="Q146" s="169">
        <v>9.2499999999999999E-2</v>
      </c>
      <c r="R146" s="169">
        <f>Q146*H146</f>
        <v>2.6011000000000002</v>
      </c>
      <c r="S146" s="169">
        <v>0</v>
      </c>
      <c r="T146" s="170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1" t="s">
        <v>145</v>
      </c>
      <c r="AT146" s="171" t="s">
        <v>141</v>
      </c>
      <c r="AU146" s="171" t="s">
        <v>146</v>
      </c>
      <c r="AY146" s="14" t="s">
        <v>139</v>
      </c>
      <c r="BE146" s="172">
        <f>IF(N146="základná",J146,0)</f>
        <v>0</v>
      </c>
      <c r="BF146" s="172">
        <f>IF(N146="znížená",J146,0)</f>
        <v>0</v>
      </c>
      <c r="BG146" s="172">
        <f>IF(N146="zákl. prenesená",J146,0)</f>
        <v>0</v>
      </c>
      <c r="BH146" s="172">
        <f>IF(N146="zníž. prenesená",J146,0)</f>
        <v>0</v>
      </c>
      <c r="BI146" s="172">
        <f>IF(N146="nulová",J146,0)</f>
        <v>0</v>
      </c>
      <c r="BJ146" s="14" t="s">
        <v>146</v>
      </c>
      <c r="BK146" s="172">
        <f>ROUND(I146*H146,2)</f>
        <v>0</v>
      </c>
      <c r="BL146" s="14" t="s">
        <v>145</v>
      </c>
      <c r="BM146" s="171" t="s">
        <v>212</v>
      </c>
    </row>
    <row r="147" spans="1:65" s="2" customFormat="1" ht="16.5" customHeight="1">
      <c r="A147" s="29"/>
      <c r="B147" s="158"/>
      <c r="C147" s="173" t="s">
        <v>218</v>
      </c>
      <c r="D147" s="173" t="s">
        <v>214</v>
      </c>
      <c r="E147" s="174" t="s">
        <v>215</v>
      </c>
      <c r="F147" s="175" t="s">
        <v>216</v>
      </c>
      <c r="G147" s="176" t="s">
        <v>169</v>
      </c>
      <c r="H147" s="177">
        <v>29.526</v>
      </c>
      <c r="I147" s="178"/>
      <c r="J147" s="179">
        <f>ROUND(I147*H147,2)</f>
        <v>0</v>
      </c>
      <c r="K147" s="180"/>
      <c r="L147" s="181"/>
      <c r="M147" s="182" t="s">
        <v>1</v>
      </c>
      <c r="N147" s="183" t="s">
        <v>39</v>
      </c>
      <c r="O147" s="55"/>
      <c r="P147" s="169">
        <f>O147*H147</f>
        <v>0</v>
      </c>
      <c r="Q147" s="169">
        <v>0.13</v>
      </c>
      <c r="R147" s="169">
        <f>Q147*H147</f>
        <v>3.8383799999999999</v>
      </c>
      <c r="S147" s="169">
        <v>0</v>
      </c>
      <c r="T147" s="170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1" t="s">
        <v>172</v>
      </c>
      <c r="AT147" s="171" t="s">
        <v>214</v>
      </c>
      <c r="AU147" s="171" t="s">
        <v>146</v>
      </c>
      <c r="AY147" s="14" t="s">
        <v>139</v>
      </c>
      <c r="BE147" s="172">
        <f>IF(N147="základná",J147,0)</f>
        <v>0</v>
      </c>
      <c r="BF147" s="172">
        <f>IF(N147="znížená",J147,0)</f>
        <v>0</v>
      </c>
      <c r="BG147" s="172">
        <f>IF(N147="zákl. prenesená",J147,0)</f>
        <v>0</v>
      </c>
      <c r="BH147" s="172">
        <f>IF(N147="zníž. prenesená",J147,0)</f>
        <v>0</v>
      </c>
      <c r="BI147" s="172">
        <f>IF(N147="nulová",J147,0)</f>
        <v>0</v>
      </c>
      <c r="BJ147" s="14" t="s">
        <v>146</v>
      </c>
      <c r="BK147" s="172">
        <f>ROUND(I147*H147,2)</f>
        <v>0</v>
      </c>
      <c r="BL147" s="14" t="s">
        <v>145</v>
      </c>
      <c r="BM147" s="171" t="s">
        <v>217</v>
      </c>
    </row>
    <row r="148" spans="1:65" s="2" customFormat="1" ht="16.5" customHeight="1">
      <c r="A148" s="29"/>
      <c r="B148" s="158"/>
      <c r="C148" s="159" t="s">
        <v>7</v>
      </c>
      <c r="D148" s="159" t="s">
        <v>141</v>
      </c>
      <c r="E148" s="160" t="s">
        <v>219</v>
      </c>
      <c r="F148" s="161" t="s">
        <v>220</v>
      </c>
      <c r="G148" s="162" t="s">
        <v>169</v>
      </c>
      <c r="H148" s="163">
        <v>28.12</v>
      </c>
      <c r="I148" s="164"/>
      <c r="J148" s="165">
        <f>ROUND(I148*H148,2)</f>
        <v>0</v>
      </c>
      <c r="K148" s="166"/>
      <c r="L148" s="30"/>
      <c r="M148" s="167" t="s">
        <v>1</v>
      </c>
      <c r="N148" s="168" t="s">
        <v>39</v>
      </c>
      <c r="O148" s="55"/>
      <c r="P148" s="169">
        <f>O148*H148</f>
        <v>0</v>
      </c>
      <c r="Q148" s="169">
        <v>1.0000000000000001E-5</v>
      </c>
      <c r="R148" s="169">
        <f>Q148*H148</f>
        <v>2.8120000000000006E-4</v>
      </c>
      <c r="S148" s="169">
        <v>0</v>
      </c>
      <c r="T148" s="170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1" t="s">
        <v>145</v>
      </c>
      <c r="AT148" s="171" t="s">
        <v>141</v>
      </c>
      <c r="AU148" s="171" t="s">
        <v>146</v>
      </c>
      <c r="AY148" s="14" t="s">
        <v>139</v>
      </c>
      <c r="BE148" s="172">
        <f>IF(N148="základná",J148,0)</f>
        <v>0</v>
      </c>
      <c r="BF148" s="172">
        <f>IF(N148="znížená",J148,0)</f>
        <v>0</v>
      </c>
      <c r="BG148" s="172">
        <f>IF(N148="zákl. prenesená",J148,0)</f>
        <v>0</v>
      </c>
      <c r="BH148" s="172">
        <f>IF(N148="zníž. prenesená",J148,0)</f>
        <v>0</v>
      </c>
      <c r="BI148" s="172">
        <f>IF(N148="nulová",J148,0)</f>
        <v>0</v>
      </c>
      <c r="BJ148" s="14" t="s">
        <v>146</v>
      </c>
      <c r="BK148" s="172">
        <f>ROUND(I148*H148,2)</f>
        <v>0</v>
      </c>
      <c r="BL148" s="14" t="s">
        <v>145</v>
      </c>
      <c r="BM148" s="171" t="s">
        <v>221</v>
      </c>
    </row>
    <row r="149" spans="1:65" s="12" customFormat="1" ht="22.9" customHeight="1">
      <c r="B149" s="145"/>
      <c r="D149" s="146" t="s">
        <v>72</v>
      </c>
      <c r="E149" s="156" t="s">
        <v>176</v>
      </c>
      <c r="F149" s="156" t="s">
        <v>222</v>
      </c>
      <c r="I149" s="148"/>
      <c r="J149" s="157">
        <f>BK149</f>
        <v>0</v>
      </c>
      <c r="L149" s="145"/>
      <c r="M149" s="150"/>
      <c r="N149" s="151"/>
      <c r="O149" s="151"/>
      <c r="P149" s="152">
        <f>SUM(P150:P161)</f>
        <v>0</v>
      </c>
      <c r="Q149" s="151"/>
      <c r="R149" s="152">
        <f>SUM(R150:R161)</f>
        <v>7.4972492499999994</v>
      </c>
      <c r="S149" s="151"/>
      <c r="T149" s="153">
        <f>SUM(T150:T161)</f>
        <v>0</v>
      </c>
      <c r="AR149" s="146" t="s">
        <v>81</v>
      </c>
      <c r="AT149" s="154" t="s">
        <v>72</v>
      </c>
      <c r="AU149" s="154" t="s">
        <v>81</v>
      </c>
      <c r="AY149" s="146" t="s">
        <v>139</v>
      </c>
      <c r="BK149" s="155">
        <f>SUM(BK150:BK161)</f>
        <v>0</v>
      </c>
    </row>
    <row r="150" spans="1:65" s="2" customFormat="1" ht="36" customHeight="1">
      <c r="A150" s="29"/>
      <c r="B150" s="158"/>
      <c r="C150" s="159" t="s">
        <v>227</v>
      </c>
      <c r="D150" s="159" t="s">
        <v>141</v>
      </c>
      <c r="E150" s="160" t="s">
        <v>223</v>
      </c>
      <c r="F150" s="161" t="s">
        <v>224</v>
      </c>
      <c r="G150" s="162" t="s">
        <v>225</v>
      </c>
      <c r="H150" s="163">
        <v>36.799999999999997</v>
      </c>
      <c r="I150" s="164"/>
      <c r="J150" s="165">
        <f t="shared" ref="J150:J161" si="20">ROUND(I150*H150,2)</f>
        <v>0</v>
      </c>
      <c r="K150" s="166"/>
      <c r="L150" s="30"/>
      <c r="M150" s="167" t="s">
        <v>1</v>
      </c>
      <c r="N150" s="168" t="s">
        <v>39</v>
      </c>
      <c r="O150" s="55"/>
      <c r="P150" s="169">
        <f t="shared" ref="P150:P161" si="21">O150*H150</f>
        <v>0</v>
      </c>
      <c r="Q150" s="169">
        <v>9.8530000000000006E-2</v>
      </c>
      <c r="R150" s="169">
        <f t="shared" ref="R150:R161" si="22">Q150*H150</f>
        <v>3.6259039999999998</v>
      </c>
      <c r="S150" s="169">
        <v>0</v>
      </c>
      <c r="T150" s="170">
        <f t="shared" ref="T150:T161" si="23"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1" t="s">
        <v>145</v>
      </c>
      <c r="AT150" s="171" t="s">
        <v>141</v>
      </c>
      <c r="AU150" s="171" t="s">
        <v>146</v>
      </c>
      <c r="AY150" s="14" t="s">
        <v>139</v>
      </c>
      <c r="BE150" s="172">
        <f t="shared" ref="BE150:BE161" si="24">IF(N150="základná",J150,0)</f>
        <v>0</v>
      </c>
      <c r="BF150" s="172">
        <f t="shared" ref="BF150:BF161" si="25">IF(N150="znížená",J150,0)</f>
        <v>0</v>
      </c>
      <c r="BG150" s="172">
        <f t="shared" ref="BG150:BG161" si="26">IF(N150="zákl. prenesená",J150,0)</f>
        <v>0</v>
      </c>
      <c r="BH150" s="172">
        <f t="shared" ref="BH150:BH161" si="27">IF(N150="zníž. prenesená",J150,0)</f>
        <v>0</v>
      </c>
      <c r="BI150" s="172">
        <f t="shared" ref="BI150:BI161" si="28">IF(N150="nulová",J150,0)</f>
        <v>0</v>
      </c>
      <c r="BJ150" s="14" t="s">
        <v>146</v>
      </c>
      <c r="BK150" s="172">
        <f t="shared" ref="BK150:BK161" si="29">ROUND(I150*H150,2)</f>
        <v>0</v>
      </c>
      <c r="BL150" s="14" t="s">
        <v>145</v>
      </c>
      <c r="BM150" s="171" t="s">
        <v>226</v>
      </c>
    </row>
    <row r="151" spans="1:65" s="2" customFormat="1" ht="16.5" customHeight="1">
      <c r="A151" s="29"/>
      <c r="B151" s="158"/>
      <c r="C151" s="173" t="s">
        <v>232</v>
      </c>
      <c r="D151" s="173" t="s">
        <v>214</v>
      </c>
      <c r="E151" s="174" t="s">
        <v>228</v>
      </c>
      <c r="F151" s="175" t="s">
        <v>229</v>
      </c>
      <c r="G151" s="176" t="s">
        <v>230</v>
      </c>
      <c r="H151" s="177">
        <v>37</v>
      </c>
      <c r="I151" s="178"/>
      <c r="J151" s="179">
        <f t="shared" si="20"/>
        <v>0</v>
      </c>
      <c r="K151" s="180"/>
      <c r="L151" s="181"/>
      <c r="M151" s="182" t="s">
        <v>1</v>
      </c>
      <c r="N151" s="183" t="s">
        <v>39</v>
      </c>
      <c r="O151" s="55"/>
      <c r="P151" s="169">
        <f t="shared" si="21"/>
        <v>0</v>
      </c>
      <c r="Q151" s="169">
        <v>2.3E-2</v>
      </c>
      <c r="R151" s="169">
        <f t="shared" si="22"/>
        <v>0.85099999999999998</v>
      </c>
      <c r="S151" s="169">
        <v>0</v>
      </c>
      <c r="T151" s="170">
        <f t="shared" si="2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1" t="s">
        <v>172</v>
      </c>
      <c r="AT151" s="171" t="s">
        <v>214</v>
      </c>
      <c r="AU151" s="171" t="s">
        <v>146</v>
      </c>
      <c r="AY151" s="14" t="s">
        <v>139</v>
      </c>
      <c r="BE151" s="172">
        <f t="shared" si="24"/>
        <v>0</v>
      </c>
      <c r="BF151" s="172">
        <f t="shared" si="25"/>
        <v>0</v>
      </c>
      <c r="BG151" s="172">
        <f t="shared" si="26"/>
        <v>0</v>
      </c>
      <c r="BH151" s="172">
        <f t="shared" si="27"/>
        <v>0</v>
      </c>
      <c r="BI151" s="172">
        <f t="shared" si="28"/>
        <v>0</v>
      </c>
      <c r="BJ151" s="14" t="s">
        <v>146</v>
      </c>
      <c r="BK151" s="172">
        <f t="shared" si="29"/>
        <v>0</v>
      </c>
      <c r="BL151" s="14" t="s">
        <v>145</v>
      </c>
      <c r="BM151" s="171" t="s">
        <v>231</v>
      </c>
    </row>
    <row r="152" spans="1:65" s="2" customFormat="1" ht="24" customHeight="1">
      <c r="A152" s="29"/>
      <c r="B152" s="158"/>
      <c r="C152" s="159" t="s">
        <v>236</v>
      </c>
      <c r="D152" s="159" t="s">
        <v>141</v>
      </c>
      <c r="E152" s="160" t="s">
        <v>233</v>
      </c>
      <c r="F152" s="161" t="s">
        <v>234</v>
      </c>
      <c r="G152" s="162" t="s">
        <v>144</v>
      </c>
      <c r="H152" s="163">
        <v>0.92500000000000004</v>
      </c>
      <c r="I152" s="164"/>
      <c r="J152" s="165">
        <f t="shared" si="20"/>
        <v>0</v>
      </c>
      <c r="K152" s="166"/>
      <c r="L152" s="30"/>
      <c r="M152" s="167" t="s">
        <v>1</v>
      </c>
      <c r="N152" s="168" t="s">
        <v>39</v>
      </c>
      <c r="O152" s="55"/>
      <c r="P152" s="169">
        <f t="shared" si="21"/>
        <v>0</v>
      </c>
      <c r="Q152" s="169">
        <v>2.2151299999999998</v>
      </c>
      <c r="R152" s="169">
        <f t="shared" si="22"/>
        <v>2.0489952499999999</v>
      </c>
      <c r="S152" s="169">
        <v>0</v>
      </c>
      <c r="T152" s="170">
        <f t="shared" si="2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1" t="s">
        <v>145</v>
      </c>
      <c r="AT152" s="171" t="s">
        <v>141</v>
      </c>
      <c r="AU152" s="171" t="s">
        <v>146</v>
      </c>
      <c r="AY152" s="14" t="s">
        <v>139</v>
      </c>
      <c r="BE152" s="172">
        <f t="shared" si="24"/>
        <v>0</v>
      </c>
      <c r="BF152" s="172">
        <f t="shared" si="25"/>
        <v>0</v>
      </c>
      <c r="BG152" s="172">
        <f t="shared" si="26"/>
        <v>0</v>
      </c>
      <c r="BH152" s="172">
        <f t="shared" si="27"/>
        <v>0</v>
      </c>
      <c r="BI152" s="172">
        <f t="shared" si="28"/>
        <v>0</v>
      </c>
      <c r="BJ152" s="14" t="s">
        <v>146</v>
      </c>
      <c r="BK152" s="172">
        <f t="shared" si="29"/>
        <v>0</v>
      </c>
      <c r="BL152" s="14" t="s">
        <v>145</v>
      </c>
      <c r="BM152" s="171" t="s">
        <v>235</v>
      </c>
    </row>
    <row r="153" spans="1:65" s="2" customFormat="1" ht="24" customHeight="1">
      <c r="A153" s="29"/>
      <c r="B153" s="158"/>
      <c r="C153" s="159" t="s">
        <v>240</v>
      </c>
      <c r="D153" s="159" t="s">
        <v>141</v>
      </c>
      <c r="E153" s="160" t="s">
        <v>237</v>
      </c>
      <c r="F153" s="161" t="s">
        <v>238</v>
      </c>
      <c r="G153" s="162" t="s">
        <v>230</v>
      </c>
      <c r="H153" s="163">
        <v>16</v>
      </c>
      <c r="I153" s="164"/>
      <c r="J153" s="165">
        <f t="shared" si="20"/>
        <v>0</v>
      </c>
      <c r="K153" s="166"/>
      <c r="L153" s="30"/>
      <c r="M153" s="167" t="s">
        <v>1</v>
      </c>
      <c r="N153" s="168" t="s">
        <v>39</v>
      </c>
      <c r="O153" s="55"/>
      <c r="P153" s="169">
        <f t="shared" si="21"/>
        <v>0</v>
      </c>
      <c r="Q153" s="169">
        <v>6.7000000000000002E-4</v>
      </c>
      <c r="R153" s="169">
        <f t="shared" si="22"/>
        <v>1.072E-2</v>
      </c>
      <c r="S153" s="169">
        <v>0</v>
      </c>
      <c r="T153" s="170">
        <f t="shared" si="2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1" t="s">
        <v>145</v>
      </c>
      <c r="AT153" s="171" t="s">
        <v>141</v>
      </c>
      <c r="AU153" s="171" t="s">
        <v>146</v>
      </c>
      <c r="AY153" s="14" t="s">
        <v>139</v>
      </c>
      <c r="BE153" s="172">
        <f t="shared" si="24"/>
        <v>0</v>
      </c>
      <c r="BF153" s="172">
        <f t="shared" si="25"/>
        <v>0</v>
      </c>
      <c r="BG153" s="172">
        <f t="shared" si="26"/>
        <v>0</v>
      </c>
      <c r="BH153" s="172">
        <f t="shared" si="27"/>
        <v>0</v>
      </c>
      <c r="BI153" s="172">
        <f t="shared" si="28"/>
        <v>0</v>
      </c>
      <c r="BJ153" s="14" t="s">
        <v>146</v>
      </c>
      <c r="BK153" s="172">
        <f t="shared" si="29"/>
        <v>0</v>
      </c>
      <c r="BL153" s="14" t="s">
        <v>145</v>
      </c>
      <c r="BM153" s="171" t="s">
        <v>239</v>
      </c>
    </row>
    <row r="154" spans="1:65" s="2" customFormat="1" ht="24" customHeight="1">
      <c r="A154" s="29"/>
      <c r="B154" s="158"/>
      <c r="C154" s="173" t="s">
        <v>244</v>
      </c>
      <c r="D154" s="173" t="s">
        <v>214</v>
      </c>
      <c r="E154" s="174" t="s">
        <v>241</v>
      </c>
      <c r="F154" s="175" t="s">
        <v>242</v>
      </c>
      <c r="G154" s="176" t="s">
        <v>230</v>
      </c>
      <c r="H154" s="177">
        <v>16</v>
      </c>
      <c r="I154" s="178"/>
      <c r="J154" s="179">
        <f t="shared" si="20"/>
        <v>0</v>
      </c>
      <c r="K154" s="180"/>
      <c r="L154" s="181"/>
      <c r="M154" s="182" t="s">
        <v>1</v>
      </c>
      <c r="N154" s="183" t="s">
        <v>39</v>
      </c>
      <c r="O154" s="55"/>
      <c r="P154" s="169">
        <f t="shared" si="21"/>
        <v>0</v>
      </c>
      <c r="Q154" s="169">
        <v>1.4E-2</v>
      </c>
      <c r="R154" s="169">
        <f t="shared" si="22"/>
        <v>0.224</v>
      </c>
      <c r="S154" s="169">
        <v>0</v>
      </c>
      <c r="T154" s="170">
        <f t="shared" si="2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1" t="s">
        <v>172</v>
      </c>
      <c r="AT154" s="171" t="s">
        <v>214</v>
      </c>
      <c r="AU154" s="171" t="s">
        <v>146</v>
      </c>
      <c r="AY154" s="14" t="s">
        <v>139</v>
      </c>
      <c r="BE154" s="172">
        <f t="shared" si="24"/>
        <v>0</v>
      </c>
      <c r="BF154" s="172">
        <f t="shared" si="25"/>
        <v>0</v>
      </c>
      <c r="BG154" s="172">
        <f t="shared" si="26"/>
        <v>0</v>
      </c>
      <c r="BH154" s="172">
        <f t="shared" si="27"/>
        <v>0</v>
      </c>
      <c r="BI154" s="172">
        <f t="shared" si="28"/>
        <v>0</v>
      </c>
      <c r="BJ154" s="14" t="s">
        <v>146</v>
      </c>
      <c r="BK154" s="172">
        <f t="shared" si="29"/>
        <v>0</v>
      </c>
      <c r="BL154" s="14" t="s">
        <v>145</v>
      </c>
      <c r="BM154" s="171" t="s">
        <v>243</v>
      </c>
    </row>
    <row r="155" spans="1:65" s="2" customFormat="1" ht="24" customHeight="1">
      <c r="A155" s="29"/>
      <c r="B155" s="158"/>
      <c r="C155" s="159" t="s">
        <v>248</v>
      </c>
      <c r="D155" s="159" t="s">
        <v>141</v>
      </c>
      <c r="E155" s="160" t="s">
        <v>301</v>
      </c>
      <c r="F155" s="161" t="s">
        <v>302</v>
      </c>
      <c r="G155" s="162" t="s">
        <v>230</v>
      </c>
      <c r="H155" s="163">
        <v>1</v>
      </c>
      <c r="I155" s="164"/>
      <c r="J155" s="165">
        <f t="shared" si="20"/>
        <v>0</v>
      </c>
      <c r="K155" s="166"/>
      <c r="L155" s="30"/>
      <c r="M155" s="167" t="s">
        <v>1</v>
      </c>
      <c r="N155" s="168" t="s">
        <v>39</v>
      </c>
      <c r="O155" s="55"/>
      <c r="P155" s="169">
        <f t="shared" si="21"/>
        <v>0</v>
      </c>
      <c r="Q155" s="169">
        <v>1.49E-2</v>
      </c>
      <c r="R155" s="169">
        <f t="shared" si="22"/>
        <v>1.49E-2</v>
      </c>
      <c r="S155" s="169">
        <v>0</v>
      </c>
      <c r="T155" s="170">
        <f t="shared" si="2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1" t="s">
        <v>145</v>
      </c>
      <c r="AT155" s="171" t="s">
        <v>141</v>
      </c>
      <c r="AU155" s="171" t="s">
        <v>146</v>
      </c>
      <c r="AY155" s="14" t="s">
        <v>139</v>
      </c>
      <c r="BE155" s="172">
        <f t="shared" si="24"/>
        <v>0</v>
      </c>
      <c r="BF155" s="172">
        <f t="shared" si="25"/>
        <v>0</v>
      </c>
      <c r="BG155" s="172">
        <f t="shared" si="26"/>
        <v>0</v>
      </c>
      <c r="BH155" s="172">
        <f t="shared" si="27"/>
        <v>0</v>
      </c>
      <c r="BI155" s="172">
        <f t="shared" si="28"/>
        <v>0</v>
      </c>
      <c r="BJ155" s="14" t="s">
        <v>146</v>
      </c>
      <c r="BK155" s="172">
        <f t="shared" si="29"/>
        <v>0</v>
      </c>
      <c r="BL155" s="14" t="s">
        <v>145</v>
      </c>
      <c r="BM155" s="171" t="s">
        <v>303</v>
      </c>
    </row>
    <row r="156" spans="1:65" s="2" customFormat="1" ht="36" customHeight="1">
      <c r="A156" s="29"/>
      <c r="B156" s="158"/>
      <c r="C156" s="173" t="s">
        <v>254</v>
      </c>
      <c r="D156" s="173" t="s">
        <v>214</v>
      </c>
      <c r="E156" s="174" t="s">
        <v>304</v>
      </c>
      <c r="F156" s="175" t="s">
        <v>305</v>
      </c>
      <c r="G156" s="176" t="s">
        <v>230</v>
      </c>
      <c r="H156" s="177">
        <v>1</v>
      </c>
      <c r="I156" s="178"/>
      <c r="J156" s="179">
        <f t="shared" si="20"/>
        <v>0</v>
      </c>
      <c r="K156" s="180"/>
      <c r="L156" s="181"/>
      <c r="M156" s="182" t="s">
        <v>1</v>
      </c>
      <c r="N156" s="183" t="s">
        <v>39</v>
      </c>
      <c r="O156" s="55"/>
      <c r="P156" s="169">
        <f t="shared" si="21"/>
        <v>0</v>
      </c>
      <c r="Q156" s="169">
        <v>0.27100000000000002</v>
      </c>
      <c r="R156" s="169">
        <f t="shared" si="22"/>
        <v>0.27100000000000002</v>
      </c>
      <c r="S156" s="169">
        <v>0</v>
      </c>
      <c r="T156" s="170">
        <f t="shared" si="2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1" t="s">
        <v>172</v>
      </c>
      <c r="AT156" s="171" t="s">
        <v>214</v>
      </c>
      <c r="AU156" s="171" t="s">
        <v>146</v>
      </c>
      <c r="AY156" s="14" t="s">
        <v>139</v>
      </c>
      <c r="BE156" s="172">
        <f t="shared" si="24"/>
        <v>0</v>
      </c>
      <c r="BF156" s="172">
        <f t="shared" si="25"/>
        <v>0</v>
      </c>
      <c r="BG156" s="172">
        <f t="shared" si="26"/>
        <v>0</v>
      </c>
      <c r="BH156" s="172">
        <f t="shared" si="27"/>
        <v>0</v>
      </c>
      <c r="BI156" s="172">
        <f t="shared" si="28"/>
        <v>0</v>
      </c>
      <c r="BJ156" s="14" t="s">
        <v>146</v>
      </c>
      <c r="BK156" s="172">
        <f t="shared" si="29"/>
        <v>0</v>
      </c>
      <c r="BL156" s="14" t="s">
        <v>145</v>
      </c>
      <c r="BM156" s="171" t="s">
        <v>306</v>
      </c>
    </row>
    <row r="157" spans="1:65" s="2" customFormat="1" ht="24" customHeight="1">
      <c r="A157" s="29"/>
      <c r="B157" s="158"/>
      <c r="C157" s="159" t="s">
        <v>307</v>
      </c>
      <c r="D157" s="159" t="s">
        <v>141</v>
      </c>
      <c r="E157" s="160" t="s">
        <v>245</v>
      </c>
      <c r="F157" s="161" t="s">
        <v>246</v>
      </c>
      <c r="G157" s="162" t="s">
        <v>230</v>
      </c>
      <c r="H157" s="163">
        <v>1</v>
      </c>
      <c r="I157" s="164"/>
      <c r="J157" s="165">
        <f t="shared" si="20"/>
        <v>0</v>
      </c>
      <c r="K157" s="166"/>
      <c r="L157" s="30"/>
      <c r="M157" s="167" t="s">
        <v>1</v>
      </c>
      <c r="N157" s="168" t="s">
        <v>39</v>
      </c>
      <c r="O157" s="55"/>
      <c r="P157" s="169">
        <f t="shared" si="21"/>
        <v>0</v>
      </c>
      <c r="Q157" s="169">
        <v>2.5729999999999999E-2</v>
      </c>
      <c r="R157" s="169">
        <f t="shared" si="22"/>
        <v>2.5729999999999999E-2</v>
      </c>
      <c r="S157" s="169">
        <v>0</v>
      </c>
      <c r="T157" s="170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1" t="s">
        <v>145</v>
      </c>
      <c r="AT157" s="171" t="s">
        <v>141</v>
      </c>
      <c r="AU157" s="171" t="s">
        <v>146</v>
      </c>
      <c r="AY157" s="14" t="s">
        <v>139</v>
      </c>
      <c r="BE157" s="172">
        <f t="shared" si="24"/>
        <v>0</v>
      </c>
      <c r="BF157" s="172">
        <f t="shared" si="25"/>
        <v>0</v>
      </c>
      <c r="BG157" s="172">
        <f t="shared" si="26"/>
        <v>0</v>
      </c>
      <c r="BH157" s="172">
        <f t="shared" si="27"/>
        <v>0</v>
      </c>
      <c r="BI157" s="172">
        <f t="shared" si="28"/>
        <v>0</v>
      </c>
      <c r="BJ157" s="14" t="s">
        <v>146</v>
      </c>
      <c r="BK157" s="172">
        <f t="shared" si="29"/>
        <v>0</v>
      </c>
      <c r="BL157" s="14" t="s">
        <v>145</v>
      </c>
      <c r="BM157" s="171" t="s">
        <v>247</v>
      </c>
    </row>
    <row r="158" spans="1:65" s="2" customFormat="1" ht="36" customHeight="1">
      <c r="A158" s="29"/>
      <c r="B158" s="158"/>
      <c r="C158" s="173" t="s">
        <v>308</v>
      </c>
      <c r="D158" s="173" t="s">
        <v>214</v>
      </c>
      <c r="E158" s="174" t="s">
        <v>249</v>
      </c>
      <c r="F158" s="175" t="s">
        <v>250</v>
      </c>
      <c r="G158" s="176" t="s">
        <v>230</v>
      </c>
      <c r="H158" s="177">
        <v>1</v>
      </c>
      <c r="I158" s="178"/>
      <c r="J158" s="179">
        <f t="shared" si="20"/>
        <v>0</v>
      </c>
      <c r="K158" s="180"/>
      <c r="L158" s="181"/>
      <c r="M158" s="182" t="s">
        <v>1</v>
      </c>
      <c r="N158" s="183" t="s">
        <v>39</v>
      </c>
      <c r="O158" s="55"/>
      <c r="P158" s="169">
        <f t="shared" si="21"/>
        <v>0</v>
      </c>
      <c r="Q158" s="169">
        <v>0.42499999999999999</v>
      </c>
      <c r="R158" s="169">
        <f t="shared" si="22"/>
        <v>0.42499999999999999</v>
      </c>
      <c r="S158" s="169">
        <v>0</v>
      </c>
      <c r="T158" s="170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1" t="s">
        <v>172</v>
      </c>
      <c r="AT158" s="171" t="s">
        <v>214</v>
      </c>
      <c r="AU158" s="171" t="s">
        <v>146</v>
      </c>
      <c r="AY158" s="14" t="s">
        <v>139</v>
      </c>
      <c r="BE158" s="172">
        <f t="shared" si="24"/>
        <v>0</v>
      </c>
      <c r="BF158" s="172">
        <f t="shared" si="25"/>
        <v>0</v>
      </c>
      <c r="BG158" s="172">
        <f t="shared" si="26"/>
        <v>0</v>
      </c>
      <c r="BH158" s="172">
        <f t="shared" si="27"/>
        <v>0</v>
      </c>
      <c r="BI158" s="172">
        <f t="shared" si="28"/>
        <v>0</v>
      </c>
      <c r="BJ158" s="14" t="s">
        <v>146</v>
      </c>
      <c r="BK158" s="172">
        <f t="shared" si="29"/>
        <v>0</v>
      </c>
      <c r="BL158" s="14" t="s">
        <v>145</v>
      </c>
      <c r="BM158" s="171" t="s">
        <v>251</v>
      </c>
    </row>
    <row r="159" spans="1:65" s="2" customFormat="1" ht="16.5" customHeight="1">
      <c r="A159" s="29"/>
      <c r="B159" s="158"/>
      <c r="C159" s="159" t="s">
        <v>309</v>
      </c>
      <c r="D159" s="159" t="s">
        <v>141</v>
      </c>
      <c r="E159" s="160" t="s">
        <v>310</v>
      </c>
      <c r="F159" s="161" t="s">
        <v>311</v>
      </c>
      <c r="G159" s="162" t="s">
        <v>257</v>
      </c>
      <c r="H159" s="163">
        <v>11.394</v>
      </c>
      <c r="I159" s="164"/>
      <c r="J159" s="165">
        <f t="shared" si="20"/>
        <v>0</v>
      </c>
      <c r="K159" s="166"/>
      <c r="L159" s="30"/>
      <c r="M159" s="167" t="s">
        <v>1</v>
      </c>
      <c r="N159" s="168" t="s">
        <v>39</v>
      </c>
      <c r="O159" s="55"/>
      <c r="P159" s="169">
        <f t="shared" si="21"/>
        <v>0</v>
      </c>
      <c r="Q159" s="169">
        <v>0</v>
      </c>
      <c r="R159" s="169">
        <f t="shared" si="22"/>
        <v>0</v>
      </c>
      <c r="S159" s="169">
        <v>0</v>
      </c>
      <c r="T159" s="170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1" t="s">
        <v>145</v>
      </c>
      <c r="AT159" s="171" t="s">
        <v>141</v>
      </c>
      <c r="AU159" s="171" t="s">
        <v>146</v>
      </c>
      <c r="AY159" s="14" t="s">
        <v>139</v>
      </c>
      <c r="BE159" s="172">
        <f t="shared" si="24"/>
        <v>0</v>
      </c>
      <c r="BF159" s="172">
        <f t="shared" si="25"/>
        <v>0</v>
      </c>
      <c r="BG159" s="172">
        <f t="shared" si="26"/>
        <v>0</v>
      </c>
      <c r="BH159" s="172">
        <f t="shared" si="27"/>
        <v>0</v>
      </c>
      <c r="BI159" s="172">
        <f t="shared" si="28"/>
        <v>0</v>
      </c>
      <c r="BJ159" s="14" t="s">
        <v>146</v>
      </c>
      <c r="BK159" s="172">
        <f t="shared" si="29"/>
        <v>0</v>
      </c>
      <c r="BL159" s="14" t="s">
        <v>145</v>
      </c>
      <c r="BM159" s="171" t="s">
        <v>312</v>
      </c>
    </row>
    <row r="160" spans="1:65" s="2" customFormat="1" ht="24" customHeight="1">
      <c r="A160" s="29"/>
      <c r="B160" s="158"/>
      <c r="C160" s="159" t="s">
        <v>313</v>
      </c>
      <c r="D160" s="159" t="s">
        <v>141</v>
      </c>
      <c r="E160" s="160" t="s">
        <v>314</v>
      </c>
      <c r="F160" s="161" t="s">
        <v>315</v>
      </c>
      <c r="G160" s="162" t="s">
        <v>257</v>
      </c>
      <c r="H160" s="163">
        <v>22.788</v>
      </c>
      <c r="I160" s="164"/>
      <c r="J160" s="165">
        <f t="shared" si="20"/>
        <v>0</v>
      </c>
      <c r="K160" s="166"/>
      <c r="L160" s="30"/>
      <c r="M160" s="167" t="s">
        <v>1</v>
      </c>
      <c r="N160" s="168" t="s">
        <v>39</v>
      </c>
      <c r="O160" s="55"/>
      <c r="P160" s="169">
        <f t="shared" si="21"/>
        <v>0</v>
      </c>
      <c r="Q160" s="169">
        <v>0</v>
      </c>
      <c r="R160" s="169">
        <f t="shared" si="22"/>
        <v>0</v>
      </c>
      <c r="S160" s="169">
        <v>0</v>
      </c>
      <c r="T160" s="170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1" t="s">
        <v>145</v>
      </c>
      <c r="AT160" s="171" t="s">
        <v>141</v>
      </c>
      <c r="AU160" s="171" t="s">
        <v>146</v>
      </c>
      <c r="AY160" s="14" t="s">
        <v>139</v>
      </c>
      <c r="BE160" s="172">
        <f t="shared" si="24"/>
        <v>0</v>
      </c>
      <c r="BF160" s="172">
        <f t="shared" si="25"/>
        <v>0</v>
      </c>
      <c r="BG160" s="172">
        <f t="shared" si="26"/>
        <v>0</v>
      </c>
      <c r="BH160" s="172">
        <f t="shared" si="27"/>
        <v>0</v>
      </c>
      <c r="BI160" s="172">
        <f t="shared" si="28"/>
        <v>0</v>
      </c>
      <c r="BJ160" s="14" t="s">
        <v>146</v>
      </c>
      <c r="BK160" s="172">
        <f t="shared" si="29"/>
        <v>0</v>
      </c>
      <c r="BL160" s="14" t="s">
        <v>145</v>
      </c>
      <c r="BM160" s="171" t="s">
        <v>316</v>
      </c>
    </row>
    <row r="161" spans="1:65" s="2" customFormat="1" ht="24" customHeight="1">
      <c r="A161" s="29"/>
      <c r="B161" s="158"/>
      <c r="C161" s="159" t="s">
        <v>317</v>
      </c>
      <c r="D161" s="159" t="s">
        <v>141</v>
      </c>
      <c r="E161" s="160" t="s">
        <v>318</v>
      </c>
      <c r="F161" s="161" t="s">
        <v>319</v>
      </c>
      <c r="G161" s="162" t="s">
        <v>257</v>
      </c>
      <c r="H161" s="163">
        <v>11.394</v>
      </c>
      <c r="I161" s="164"/>
      <c r="J161" s="165">
        <f t="shared" si="20"/>
        <v>0</v>
      </c>
      <c r="K161" s="166"/>
      <c r="L161" s="30"/>
      <c r="M161" s="167" t="s">
        <v>1</v>
      </c>
      <c r="N161" s="168" t="s">
        <v>39</v>
      </c>
      <c r="O161" s="55"/>
      <c r="P161" s="169">
        <f t="shared" si="21"/>
        <v>0</v>
      </c>
      <c r="Q161" s="169">
        <v>0</v>
      </c>
      <c r="R161" s="169">
        <f t="shared" si="22"/>
        <v>0</v>
      </c>
      <c r="S161" s="169">
        <v>0</v>
      </c>
      <c r="T161" s="170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1" t="s">
        <v>145</v>
      </c>
      <c r="AT161" s="171" t="s">
        <v>141</v>
      </c>
      <c r="AU161" s="171" t="s">
        <v>146</v>
      </c>
      <c r="AY161" s="14" t="s">
        <v>139</v>
      </c>
      <c r="BE161" s="172">
        <f t="shared" si="24"/>
        <v>0</v>
      </c>
      <c r="BF161" s="172">
        <f t="shared" si="25"/>
        <v>0</v>
      </c>
      <c r="BG161" s="172">
        <f t="shared" si="26"/>
        <v>0</v>
      </c>
      <c r="BH161" s="172">
        <f t="shared" si="27"/>
        <v>0</v>
      </c>
      <c r="BI161" s="172">
        <f t="shared" si="28"/>
        <v>0</v>
      </c>
      <c r="BJ161" s="14" t="s">
        <v>146</v>
      </c>
      <c r="BK161" s="172">
        <f t="shared" si="29"/>
        <v>0</v>
      </c>
      <c r="BL161" s="14" t="s">
        <v>145</v>
      </c>
      <c r="BM161" s="171" t="s">
        <v>320</v>
      </c>
    </row>
    <row r="162" spans="1:65" s="12" customFormat="1" ht="22.9" customHeight="1">
      <c r="B162" s="145"/>
      <c r="D162" s="146" t="s">
        <v>72</v>
      </c>
      <c r="E162" s="156" t="s">
        <v>252</v>
      </c>
      <c r="F162" s="156" t="s">
        <v>253</v>
      </c>
      <c r="I162" s="148"/>
      <c r="J162" s="157">
        <f>BK162</f>
        <v>0</v>
      </c>
      <c r="L162" s="145"/>
      <c r="M162" s="150"/>
      <c r="N162" s="151"/>
      <c r="O162" s="151"/>
      <c r="P162" s="152">
        <f>P163</f>
        <v>0</v>
      </c>
      <c r="Q162" s="151"/>
      <c r="R162" s="152">
        <f>R163</f>
        <v>0</v>
      </c>
      <c r="S162" s="151"/>
      <c r="T162" s="153">
        <f>T163</f>
        <v>0</v>
      </c>
      <c r="AR162" s="146" t="s">
        <v>81</v>
      </c>
      <c r="AT162" s="154" t="s">
        <v>72</v>
      </c>
      <c r="AU162" s="154" t="s">
        <v>81</v>
      </c>
      <c r="AY162" s="146" t="s">
        <v>139</v>
      </c>
      <c r="BK162" s="155">
        <f>BK163</f>
        <v>0</v>
      </c>
    </row>
    <row r="163" spans="1:65" s="2" customFormat="1" ht="24" customHeight="1">
      <c r="A163" s="29"/>
      <c r="B163" s="158"/>
      <c r="C163" s="159" t="s">
        <v>321</v>
      </c>
      <c r="D163" s="159" t="s">
        <v>141</v>
      </c>
      <c r="E163" s="160" t="s">
        <v>255</v>
      </c>
      <c r="F163" s="161" t="s">
        <v>256</v>
      </c>
      <c r="G163" s="162" t="s">
        <v>257</v>
      </c>
      <c r="H163" s="163">
        <v>49.829000000000001</v>
      </c>
      <c r="I163" s="164"/>
      <c r="J163" s="165">
        <f>ROUND(I163*H163,2)</f>
        <v>0</v>
      </c>
      <c r="K163" s="166"/>
      <c r="L163" s="30"/>
      <c r="M163" s="184" t="s">
        <v>1</v>
      </c>
      <c r="N163" s="185" t="s">
        <v>39</v>
      </c>
      <c r="O163" s="186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1" t="s">
        <v>145</v>
      </c>
      <c r="AT163" s="171" t="s">
        <v>141</v>
      </c>
      <c r="AU163" s="171" t="s">
        <v>146</v>
      </c>
      <c r="AY163" s="14" t="s">
        <v>139</v>
      </c>
      <c r="BE163" s="172">
        <f>IF(N163="základná",J163,0)</f>
        <v>0</v>
      </c>
      <c r="BF163" s="172">
        <f>IF(N163="znížená",J163,0)</f>
        <v>0</v>
      </c>
      <c r="BG163" s="172">
        <f>IF(N163="zákl. prenesená",J163,0)</f>
        <v>0</v>
      </c>
      <c r="BH163" s="172">
        <f>IF(N163="zníž. prenesená",J163,0)</f>
        <v>0</v>
      </c>
      <c r="BI163" s="172">
        <f>IF(N163="nulová",J163,0)</f>
        <v>0</v>
      </c>
      <c r="BJ163" s="14" t="s">
        <v>146</v>
      </c>
      <c r="BK163" s="172">
        <f>ROUND(I163*H163,2)</f>
        <v>0</v>
      </c>
      <c r="BL163" s="14" t="s">
        <v>145</v>
      </c>
      <c r="BM163" s="171" t="s">
        <v>258</v>
      </c>
    </row>
    <row r="164" spans="1:65" s="2" customFormat="1" ht="7" customHeight="1">
      <c r="A164" s="29"/>
      <c r="B164" s="44"/>
      <c r="C164" s="45"/>
      <c r="D164" s="45"/>
      <c r="E164" s="45"/>
      <c r="F164" s="45"/>
      <c r="G164" s="45"/>
      <c r="H164" s="45"/>
      <c r="I164" s="117"/>
      <c r="J164" s="45"/>
      <c r="K164" s="45"/>
      <c r="L164" s="30"/>
      <c r="M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</row>
  </sheetData>
  <autoFilter ref="C122:K163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3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0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0"/>
      <c r="L2" s="205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100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110</v>
      </c>
      <c r="I4" s="90"/>
      <c r="L4" s="17"/>
      <c r="M4" s="92" t="s">
        <v>8</v>
      </c>
      <c r="AT4" s="14" t="s">
        <v>3</v>
      </c>
    </row>
    <row r="5" spans="1:46" s="1" customFormat="1" ht="7" customHeight="1">
      <c r="B5" s="17"/>
      <c r="I5" s="90"/>
      <c r="L5" s="17"/>
    </row>
    <row r="6" spans="1:46" s="1" customFormat="1" ht="12" customHeight="1">
      <c r="B6" s="17"/>
      <c r="D6" s="24" t="s">
        <v>14</v>
      </c>
      <c r="I6" s="90"/>
      <c r="L6" s="17"/>
    </row>
    <row r="7" spans="1:46" s="1" customFormat="1" ht="16.5" customHeight="1">
      <c r="B7" s="17"/>
      <c r="E7" s="229" t="str">
        <f>'Rekapitulácia stavby'!K6</f>
        <v>Doplnková infraštruktúra v meste Stará Ľubovňa</v>
      </c>
      <c r="F7" s="230"/>
      <c r="G7" s="230"/>
      <c r="H7" s="230"/>
      <c r="I7" s="90"/>
      <c r="L7" s="17"/>
    </row>
    <row r="8" spans="1:46" s="2" customFormat="1" ht="12" customHeight="1">
      <c r="A8" s="29"/>
      <c r="B8" s="30"/>
      <c r="C8" s="29"/>
      <c r="D8" s="24" t="s">
        <v>111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27" customHeight="1">
      <c r="A9" s="29"/>
      <c r="B9" s="30"/>
      <c r="C9" s="29"/>
      <c r="D9" s="29"/>
      <c r="E9" s="213" t="s">
        <v>322</v>
      </c>
      <c r="F9" s="228"/>
      <c r="G9" s="228"/>
      <c r="H9" s="228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9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94" t="s">
        <v>20</v>
      </c>
      <c r="J12" s="52">
        <f>'Rekapitulácia stavby'!AN8</f>
        <v>43908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94" t="s">
        <v>24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1" t="str">
        <f>'Rekapitulácia stavby'!E14</f>
        <v>Vyplň údaj</v>
      </c>
      <c r="F18" s="216"/>
      <c r="G18" s="216"/>
      <c r="H18" s="216"/>
      <c r="I18" s="94" t="s">
        <v>24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94" t="s">
        <v>22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94" t="s">
        <v>24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24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20" t="s">
        <v>1</v>
      </c>
      <c r="F27" s="220"/>
      <c r="G27" s="220"/>
      <c r="H27" s="220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4" customHeight="1">
      <c r="A30" s="29"/>
      <c r="B30" s="30"/>
      <c r="C30" s="29"/>
      <c r="D30" s="100" t="s">
        <v>33</v>
      </c>
      <c r="E30" s="29"/>
      <c r="F30" s="29"/>
      <c r="G30" s="29"/>
      <c r="H30" s="29"/>
      <c r="I30" s="93"/>
      <c r="J30" s="68">
        <f>ROUND(J123,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101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102" t="s">
        <v>37</v>
      </c>
      <c r="E33" s="24" t="s">
        <v>38</v>
      </c>
      <c r="F33" s="103">
        <f>ROUND((SUM(BE123:BE152)),  2)</f>
        <v>0</v>
      </c>
      <c r="G33" s="29"/>
      <c r="H33" s="29"/>
      <c r="I33" s="104">
        <v>0.2</v>
      </c>
      <c r="J33" s="103">
        <f>ROUND(((SUM(BE123:BE152))*I33),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24" t="s">
        <v>39</v>
      </c>
      <c r="F34" s="103">
        <f>ROUND((SUM(BF123:BF152)),  2)</f>
        <v>0</v>
      </c>
      <c r="G34" s="29"/>
      <c r="H34" s="29"/>
      <c r="I34" s="104">
        <v>0.2</v>
      </c>
      <c r="J34" s="103">
        <f>ROUND(((SUM(BF123:BF152))*I34),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4" t="s">
        <v>40</v>
      </c>
      <c r="F35" s="103">
        <f>ROUND((SUM(BG123:BG152)),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4" t="s">
        <v>41</v>
      </c>
      <c r="F36" s="103">
        <f>ROUND((SUM(BH123:BH152)),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24" t="s">
        <v>42</v>
      </c>
      <c r="F37" s="103">
        <f>ROUND((SUM(BI123:BI152)),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4" customHeight="1">
      <c r="A39" s="29"/>
      <c r="B39" s="30"/>
      <c r="C39" s="105"/>
      <c r="D39" s="106" t="s">
        <v>43</v>
      </c>
      <c r="E39" s="57"/>
      <c r="F39" s="57"/>
      <c r="G39" s="107" t="s">
        <v>44</v>
      </c>
      <c r="H39" s="108" t="s">
        <v>45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17"/>
      <c r="I41" s="90"/>
      <c r="L41" s="17"/>
    </row>
    <row r="42" spans="1:31" s="1" customFormat="1" ht="14.5" customHeight="1">
      <c r="B42" s="17"/>
      <c r="I42" s="90"/>
      <c r="L42" s="17"/>
    </row>
    <row r="43" spans="1:31" s="1" customFormat="1" ht="14.5" customHeight="1">
      <c r="B43" s="17"/>
      <c r="I43" s="90"/>
      <c r="L43" s="17"/>
    </row>
    <row r="44" spans="1:31" s="1" customFormat="1" ht="14.5" customHeight="1">
      <c r="B44" s="17"/>
      <c r="I44" s="90"/>
      <c r="L44" s="17"/>
    </row>
    <row r="45" spans="1:31" s="1" customFormat="1" ht="14.5" customHeight="1">
      <c r="B45" s="17"/>
      <c r="I45" s="90"/>
      <c r="L45" s="17"/>
    </row>
    <row r="46" spans="1:31" s="1" customFormat="1" ht="14.5" customHeight="1">
      <c r="B46" s="17"/>
      <c r="I46" s="90"/>
      <c r="L46" s="17"/>
    </row>
    <row r="47" spans="1:31" s="1" customFormat="1" ht="14.5" customHeight="1">
      <c r="B47" s="17"/>
      <c r="I47" s="90"/>
      <c r="L47" s="17"/>
    </row>
    <row r="48" spans="1:31" s="1" customFormat="1" ht="14.5" customHeight="1">
      <c r="B48" s="17"/>
      <c r="I48" s="90"/>
      <c r="L48" s="17"/>
    </row>
    <row r="49" spans="1:31" s="1" customFormat="1" ht="14.5" customHeight="1">
      <c r="B49" s="17"/>
      <c r="I49" s="90"/>
      <c r="L49" s="17"/>
    </row>
    <row r="50" spans="1:31" s="2" customFormat="1" ht="14.5" customHeight="1">
      <c r="B50" s="39"/>
      <c r="D50" s="40" t="s">
        <v>46</v>
      </c>
      <c r="E50" s="41"/>
      <c r="F50" s="41"/>
      <c r="G50" s="40" t="s">
        <v>47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5">
      <c r="A61" s="29"/>
      <c r="B61" s="30"/>
      <c r="C61" s="29"/>
      <c r="D61" s="42" t="s">
        <v>48</v>
      </c>
      <c r="E61" s="32"/>
      <c r="F61" s="113" t="s">
        <v>49</v>
      </c>
      <c r="G61" s="42" t="s">
        <v>48</v>
      </c>
      <c r="H61" s="32"/>
      <c r="I61" s="114"/>
      <c r="J61" s="11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5">
      <c r="A76" s="29"/>
      <c r="B76" s="30"/>
      <c r="C76" s="29"/>
      <c r="D76" s="42" t="s">
        <v>48</v>
      </c>
      <c r="E76" s="32"/>
      <c r="F76" s="113" t="s">
        <v>49</v>
      </c>
      <c r="G76" s="42" t="s">
        <v>48</v>
      </c>
      <c r="H76" s="32"/>
      <c r="I76" s="114"/>
      <c r="J76" s="11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hidden="1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hidden="1" customHeight="1">
      <c r="A82" s="29"/>
      <c r="B82" s="30"/>
      <c r="C82" s="18" t="s">
        <v>113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hidden="1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9" t="str">
        <f>E7</f>
        <v>Doplnková infraštruktúra v meste Stará Ľubovňa</v>
      </c>
      <c r="F85" s="230"/>
      <c r="G85" s="230"/>
      <c r="H85" s="230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111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27" hidden="1" customHeight="1">
      <c r="A87" s="29"/>
      <c r="B87" s="30"/>
      <c r="C87" s="29"/>
      <c r="D87" s="29"/>
      <c r="E87" s="213" t="str">
        <f>E9</f>
        <v>07 - SO 02 Prístrešok na bicykle 4,2x2,8m (ZŠ a MŠ Cyrila a Metoda)</v>
      </c>
      <c r="F87" s="228"/>
      <c r="G87" s="228"/>
      <c r="H87" s="228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hidden="1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>Stará Ľubovňa</v>
      </c>
      <c r="G89" s="29"/>
      <c r="H89" s="29"/>
      <c r="I89" s="94" t="s">
        <v>20</v>
      </c>
      <c r="J89" s="52">
        <f>IF(J12="","",J12)</f>
        <v>43908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hidden="1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8" hidden="1" customHeight="1">
      <c r="A91" s="29"/>
      <c r="B91" s="30"/>
      <c r="C91" s="24" t="s">
        <v>21</v>
      </c>
      <c r="D91" s="29"/>
      <c r="E91" s="29"/>
      <c r="F91" s="22" t="str">
        <f>E15</f>
        <v>Mesto Stará Ľubovňa</v>
      </c>
      <c r="G91" s="29"/>
      <c r="H91" s="29"/>
      <c r="I91" s="94" t="s">
        <v>27</v>
      </c>
      <c r="J91" s="27" t="str">
        <f>E21</f>
        <v>Ing. arch. Patrik Kasperkevič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94" t="s">
        <v>30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4" hidden="1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9" t="s">
        <v>114</v>
      </c>
      <c r="D94" s="105"/>
      <c r="E94" s="105"/>
      <c r="F94" s="105"/>
      <c r="G94" s="105"/>
      <c r="H94" s="105"/>
      <c r="I94" s="120"/>
      <c r="J94" s="121" t="s">
        <v>115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4" hidden="1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22" t="s">
        <v>116</v>
      </c>
      <c r="D96" s="29"/>
      <c r="E96" s="29"/>
      <c r="F96" s="29"/>
      <c r="G96" s="29"/>
      <c r="H96" s="29"/>
      <c r="I96" s="93"/>
      <c r="J96" s="68">
        <f>J123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117</v>
      </c>
    </row>
    <row r="97" spans="1:31" s="9" customFormat="1" ht="25" hidden="1" customHeight="1">
      <c r="B97" s="123"/>
      <c r="D97" s="124" t="s">
        <v>118</v>
      </c>
      <c r="E97" s="125"/>
      <c r="F97" s="125"/>
      <c r="G97" s="125"/>
      <c r="H97" s="125"/>
      <c r="I97" s="126"/>
      <c r="J97" s="127">
        <f>J124</f>
        <v>0</v>
      </c>
      <c r="L97" s="123"/>
    </row>
    <row r="98" spans="1:31" s="10" customFormat="1" ht="19.899999999999999" hidden="1" customHeight="1">
      <c r="B98" s="128"/>
      <c r="D98" s="129" t="s">
        <v>119</v>
      </c>
      <c r="E98" s="130"/>
      <c r="F98" s="130"/>
      <c r="G98" s="130"/>
      <c r="H98" s="130"/>
      <c r="I98" s="131"/>
      <c r="J98" s="132">
        <f>J125</f>
        <v>0</v>
      </c>
      <c r="L98" s="128"/>
    </row>
    <row r="99" spans="1:31" s="10" customFormat="1" ht="19.899999999999999" hidden="1" customHeight="1">
      <c r="B99" s="128"/>
      <c r="D99" s="129" t="s">
        <v>120</v>
      </c>
      <c r="E99" s="130"/>
      <c r="F99" s="130"/>
      <c r="G99" s="130"/>
      <c r="H99" s="130"/>
      <c r="I99" s="131"/>
      <c r="J99" s="132">
        <f>J134</f>
        <v>0</v>
      </c>
      <c r="L99" s="128"/>
    </row>
    <row r="100" spans="1:31" s="10" customFormat="1" ht="19.899999999999999" hidden="1" customHeight="1">
      <c r="B100" s="128"/>
      <c r="D100" s="129" t="s">
        <v>121</v>
      </c>
      <c r="E100" s="130"/>
      <c r="F100" s="130"/>
      <c r="G100" s="130"/>
      <c r="H100" s="130"/>
      <c r="I100" s="131"/>
      <c r="J100" s="132">
        <f>J141</f>
        <v>0</v>
      </c>
      <c r="L100" s="128"/>
    </row>
    <row r="101" spans="1:31" s="10" customFormat="1" ht="19.899999999999999" hidden="1" customHeight="1">
      <c r="B101" s="128"/>
      <c r="D101" s="129" t="s">
        <v>122</v>
      </c>
      <c r="E101" s="130"/>
      <c r="F101" s="130"/>
      <c r="G101" s="130"/>
      <c r="H101" s="130"/>
      <c r="I101" s="131"/>
      <c r="J101" s="132">
        <f>J143</f>
        <v>0</v>
      </c>
      <c r="L101" s="128"/>
    </row>
    <row r="102" spans="1:31" s="10" customFormat="1" ht="19.899999999999999" hidden="1" customHeight="1">
      <c r="B102" s="128"/>
      <c r="D102" s="129" t="s">
        <v>123</v>
      </c>
      <c r="E102" s="130"/>
      <c r="F102" s="130"/>
      <c r="G102" s="130"/>
      <c r="H102" s="130"/>
      <c r="I102" s="131"/>
      <c r="J102" s="132">
        <f>J146</f>
        <v>0</v>
      </c>
      <c r="L102" s="128"/>
    </row>
    <row r="103" spans="1:31" s="10" customFormat="1" ht="19.899999999999999" hidden="1" customHeight="1">
      <c r="B103" s="128"/>
      <c r="D103" s="129" t="s">
        <v>124</v>
      </c>
      <c r="E103" s="130"/>
      <c r="F103" s="130"/>
      <c r="G103" s="130"/>
      <c r="H103" s="130"/>
      <c r="I103" s="131"/>
      <c r="J103" s="132">
        <f>J151</f>
        <v>0</v>
      </c>
      <c r="L103" s="128"/>
    </row>
    <row r="104" spans="1:31" s="2" customFormat="1" ht="21.75" hidden="1" customHeight="1">
      <c r="A104" s="29"/>
      <c r="B104" s="30"/>
      <c r="C104" s="29"/>
      <c r="D104" s="29"/>
      <c r="E104" s="29"/>
      <c r="F104" s="29"/>
      <c r="G104" s="29"/>
      <c r="H104" s="29"/>
      <c r="I104" s="93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7" hidden="1" customHeight="1">
      <c r="A105" s="29"/>
      <c r="B105" s="44"/>
      <c r="C105" s="45"/>
      <c r="D105" s="45"/>
      <c r="E105" s="45"/>
      <c r="F105" s="45"/>
      <c r="G105" s="45"/>
      <c r="H105" s="45"/>
      <c r="I105" s="117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hidden="1"/>
    <row r="107" spans="1:31" hidden="1"/>
    <row r="108" spans="1:31" hidden="1"/>
    <row r="109" spans="1:31" s="2" customFormat="1" ht="7" customHeight="1">
      <c r="A109" s="29"/>
      <c r="B109" s="46"/>
      <c r="C109" s="47"/>
      <c r="D109" s="47"/>
      <c r="E109" s="47"/>
      <c r="F109" s="47"/>
      <c r="G109" s="47"/>
      <c r="H109" s="47"/>
      <c r="I109" s="118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5" customHeight="1">
      <c r="A110" s="29"/>
      <c r="B110" s="30"/>
      <c r="C110" s="18" t="s">
        <v>125</v>
      </c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7" customHeight="1">
      <c r="A111" s="29"/>
      <c r="B111" s="30"/>
      <c r="C111" s="29"/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14</v>
      </c>
      <c r="D112" s="29"/>
      <c r="E112" s="29"/>
      <c r="F112" s="29"/>
      <c r="G112" s="29"/>
      <c r="H112" s="29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29" t="str">
        <f>E7</f>
        <v>Doplnková infraštruktúra v meste Stará Ľubovňa</v>
      </c>
      <c r="F113" s="230"/>
      <c r="G113" s="230"/>
      <c r="H113" s="230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111</v>
      </c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7" customHeight="1">
      <c r="A115" s="29"/>
      <c r="B115" s="30"/>
      <c r="C115" s="29"/>
      <c r="D115" s="29"/>
      <c r="E115" s="213" t="str">
        <f>E9</f>
        <v>07 - SO 02 Prístrešok na bicykle 4,2x2,8m (ZŠ a MŠ Cyrila a Metoda)</v>
      </c>
      <c r="F115" s="228"/>
      <c r="G115" s="228"/>
      <c r="H115" s="228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7" customHeight="1">
      <c r="A116" s="29"/>
      <c r="B116" s="30"/>
      <c r="C116" s="29"/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18</v>
      </c>
      <c r="D117" s="29"/>
      <c r="E117" s="29"/>
      <c r="F117" s="22" t="str">
        <f>F12</f>
        <v>Stará Ľubovňa</v>
      </c>
      <c r="G117" s="29"/>
      <c r="H117" s="29"/>
      <c r="I117" s="94" t="s">
        <v>20</v>
      </c>
      <c r="J117" s="52">
        <f>IF(J12="","",J12)</f>
        <v>43908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7" customHeight="1">
      <c r="A118" s="29"/>
      <c r="B118" s="30"/>
      <c r="C118" s="29"/>
      <c r="D118" s="29"/>
      <c r="E118" s="29"/>
      <c r="F118" s="29"/>
      <c r="G118" s="29"/>
      <c r="H118" s="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8" customHeight="1">
      <c r="A119" s="29"/>
      <c r="B119" s="30"/>
      <c r="C119" s="24" t="s">
        <v>21</v>
      </c>
      <c r="D119" s="29"/>
      <c r="E119" s="29"/>
      <c r="F119" s="22" t="str">
        <f>E15</f>
        <v>Mesto Stará Ľubovňa</v>
      </c>
      <c r="G119" s="29"/>
      <c r="H119" s="29"/>
      <c r="I119" s="94" t="s">
        <v>27</v>
      </c>
      <c r="J119" s="27" t="str">
        <f>E21</f>
        <v>Ing. arch. Patrik Kasperkevič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5" customHeight="1">
      <c r="A120" s="29"/>
      <c r="B120" s="30"/>
      <c r="C120" s="24" t="s">
        <v>25</v>
      </c>
      <c r="D120" s="29"/>
      <c r="E120" s="29"/>
      <c r="F120" s="22" t="str">
        <f>IF(E18="","",E18)</f>
        <v>Vyplň údaj</v>
      </c>
      <c r="G120" s="29"/>
      <c r="H120" s="29"/>
      <c r="I120" s="94" t="s">
        <v>30</v>
      </c>
      <c r="J120" s="27" t="str">
        <f>E24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4" customHeight="1">
      <c r="A121" s="29"/>
      <c r="B121" s="30"/>
      <c r="C121" s="29"/>
      <c r="D121" s="29"/>
      <c r="E121" s="29"/>
      <c r="F121" s="29"/>
      <c r="G121" s="29"/>
      <c r="H121" s="29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33"/>
      <c r="B122" s="134"/>
      <c r="C122" s="135" t="s">
        <v>126</v>
      </c>
      <c r="D122" s="136" t="s">
        <v>58</v>
      </c>
      <c r="E122" s="136" t="s">
        <v>54</v>
      </c>
      <c r="F122" s="136" t="s">
        <v>55</v>
      </c>
      <c r="G122" s="136" t="s">
        <v>127</v>
      </c>
      <c r="H122" s="136" t="s">
        <v>128</v>
      </c>
      <c r="I122" s="137" t="s">
        <v>129</v>
      </c>
      <c r="J122" s="138" t="s">
        <v>115</v>
      </c>
      <c r="K122" s="139" t="s">
        <v>130</v>
      </c>
      <c r="L122" s="140"/>
      <c r="M122" s="59" t="s">
        <v>1</v>
      </c>
      <c r="N122" s="60" t="s">
        <v>37</v>
      </c>
      <c r="O122" s="60" t="s">
        <v>131</v>
      </c>
      <c r="P122" s="60" t="s">
        <v>132</v>
      </c>
      <c r="Q122" s="60" t="s">
        <v>133</v>
      </c>
      <c r="R122" s="60" t="s">
        <v>134</v>
      </c>
      <c r="S122" s="60" t="s">
        <v>135</v>
      </c>
      <c r="T122" s="61" t="s">
        <v>136</v>
      </c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</row>
    <row r="123" spans="1:65" s="2" customFormat="1" ht="22.9" customHeight="1">
      <c r="A123" s="29"/>
      <c r="B123" s="30"/>
      <c r="C123" s="66" t="s">
        <v>116</v>
      </c>
      <c r="D123" s="29"/>
      <c r="E123" s="29"/>
      <c r="F123" s="29"/>
      <c r="G123" s="29"/>
      <c r="H123" s="29"/>
      <c r="I123" s="93"/>
      <c r="J123" s="141">
        <f>BK123</f>
        <v>0</v>
      </c>
      <c r="K123" s="29"/>
      <c r="L123" s="30"/>
      <c r="M123" s="62"/>
      <c r="N123" s="53"/>
      <c r="O123" s="63"/>
      <c r="P123" s="142">
        <f>P124</f>
        <v>0</v>
      </c>
      <c r="Q123" s="63"/>
      <c r="R123" s="142">
        <f>R124</f>
        <v>41.269568999999997</v>
      </c>
      <c r="S123" s="63"/>
      <c r="T123" s="143">
        <f>T124</f>
        <v>16.5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72</v>
      </c>
      <c r="AU123" s="14" t="s">
        <v>117</v>
      </c>
      <c r="BK123" s="144">
        <f>BK124</f>
        <v>0</v>
      </c>
    </row>
    <row r="124" spans="1:65" s="12" customFormat="1" ht="25.9" customHeight="1">
      <c r="B124" s="145"/>
      <c r="D124" s="146" t="s">
        <v>72</v>
      </c>
      <c r="E124" s="147" t="s">
        <v>137</v>
      </c>
      <c r="F124" s="147" t="s">
        <v>138</v>
      </c>
      <c r="I124" s="148"/>
      <c r="J124" s="149">
        <f>BK124</f>
        <v>0</v>
      </c>
      <c r="L124" s="145"/>
      <c r="M124" s="150"/>
      <c r="N124" s="151"/>
      <c r="O124" s="151"/>
      <c r="P124" s="152">
        <f>P125+P134+P141+P143+P146+P151</f>
        <v>0</v>
      </c>
      <c r="Q124" s="151"/>
      <c r="R124" s="152">
        <f>R125+R134+R141+R143+R146+R151</f>
        <v>41.269568999999997</v>
      </c>
      <c r="S124" s="151"/>
      <c r="T124" s="153">
        <f>T125+T134+T141+T143+T146+T151</f>
        <v>16.5</v>
      </c>
      <c r="AR124" s="146" t="s">
        <v>81</v>
      </c>
      <c r="AT124" s="154" t="s">
        <v>72</v>
      </c>
      <c r="AU124" s="154" t="s">
        <v>73</v>
      </c>
      <c r="AY124" s="146" t="s">
        <v>139</v>
      </c>
      <c r="BK124" s="155">
        <f>BK125+BK134+BK141+BK143+BK146+BK151</f>
        <v>0</v>
      </c>
    </row>
    <row r="125" spans="1:65" s="12" customFormat="1" ht="22.9" customHeight="1">
      <c r="B125" s="145"/>
      <c r="D125" s="146" t="s">
        <v>72</v>
      </c>
      <c r="E125" s="156" t="s">
        <v>81</v>
      </c>
      <c r="F125" s="156" t="s">
        <v>140</v>
      </c>
      <c r="I125" s="148"/>
      <c r="J125" s="157">
        <f>BK125</f>
        <v>0</v>
      </c>
      <c r="L125" s="145"/>
      <c r="M125" s="150"/>
      <c r="N125" s="151"/>
      <c r="O125" s="151"/>
      <c r="P125" s="152">
        <f>SUM(P126:P133)</f>
        <v>0</v>
      </c>
      <c r="Q125" s="151"/>
      <c r="R125" s="152">
        <f>SUM(R126:R133)</f>
        <v>0</v>
      </c>
      <c r="S125" s="151"/>
      <c r="T125" s="153">
        <f>SUM(T126:T133)</f>
        <v>16.5</v>
      </c>
      <c r="AR125" s="146" t="s">
        <v>81</v>
      </c>
      <c r="AT125" s="154" t="s">
        <v>72</v>
      </c>
      <c r="AU125" s="154" t="s">
        <v>81</v>
      </c>
      <c r="AY125" s="146" t="s">
        <v>139</v>
      </c>
      <c r="BK125" s="155">
        <f>SUM(BK126:BK133)</f>
        <v>0</v>
      </c>
    </row>
    <row r="126" spans="1:65" s="2" customFormat="1" ht="24" customHeight="1">
      <c r="A126" s="29"/>
      <c r="B126" s="158"/>
      <c r="C126" s="159" t="s">
        <v>81</v>
      </c>
      <c r="D126" s="159" t="s">
        <v>141</v>
      </c>
      <c r="E126" s="160" t="s">
        <v>260</v>
      </c>
      <c r="F126" s="161" t="s">
        <v>261</v>
      </c>
      <c r="G126" s="162" t="s">
        <v>169</v>
      </c>
      <c r="H126" s="163">
        <v>33</v>
      </c>
      <c r="I126" s="164"/>
      <c r="J126" s="165">
        <f t="shared" ref="J126:J133" si="0">ROUND(I126*H126,2)</f>
        <v>0</v>
      </c>
      <c r="K126" s="166"/>
      <c r="L126" s="30"/>
      <c r="M126" s="167" t="s">
        <v>1</v>
      </c>
      <c r="N126" s="168" t="s">
        <v>39</v>
      </c>
      <c r="O126" s="55"/>
      <c r="P126" s="169">
        <f t="shared" ref="P126:P133" si="1">O126*H126</f>
        <v>0</v>
      </c>
      <c r="Q126" s="169">
        <v>0</v>
      </c>
      <c r="R126" s="169">
        <f t="shared" ref="R126:R133" si="2">Q126*H126</f>
        <v>0</v>
      </c>
      <c r="S126" s="169">
        <v>0.26</v>
      </c>
      <c r="T126" s="170">
        <f t="shared" ref="T126:T133" si="3">S126*H126</f>
        <v>8.58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145</v>
      </c>
      <c r="AT126" s="171" t="s">
        <v>141</v>
      </c>
      <c r="AU126" s="171" t="s">
        <v>146</v>
      </c>
      <c r="AY126" s="14" t="s">
        <v>139</v>
      </c>
      <c r="BE126" s="172">
        <f t="shared" ref="BE126:BE133" si="4">IF(N126="základná",J126,0)</f>
        <v>0</v>
      </c>
      <c r="BF126" s="172">
        <f t="shared" ref="BF126:BF133" si="5">IF(N126="znížená",J126,0)</f>
        <v>0</v>
      </c>
      <c r="BG126" s="172">
        <f t="shared" ref="BG126:BG133" si="6">IF(N126="zákl. prenesená",J126,0)</f>
        <v>0</v>
      </c>
      <c r="BH126" s="172">
        <f t="shared" ref="BH126:BH133" si="7">IF(N126="zníž. prenesená",J126,0)</f>
        <v>0</v>
      </c>
      <c r="BI126" s="172">
        <f t="shared" ref="BI126:BI133" si="8">IF(N126="nulová",J126,0)</f>
        <v>0</v>
      </c>
      <c r="BJ126" s="14" t="s">
        <v>146</v>
      </c>
      <c r="BK126" s="172">
        <f t="shared" ref="BK126:BK133" si="9">ROUND(I126*H126,2)</f>
        <v>0</v>
      </c>
      <c r="BL126" s="14" t="s">
        <v>145</v>
      </c>
      <c r="BM126" s="171" t="s">
        <v>323</v>
      </c>
    </row>
    <row r="127" spans="1:65" s="2" customFormat="1" ht="24" customHeight="1">
      <c r="A127" s="29"/>
      <c r="B127" s="158"/>
      <c r="C127" s="159" t="s">
        <v>146</v>
      </c>
      <c r="D127" s="159" t="s">
        <v>141</v>
      </c>
      <c r="E127" s="160" t="s">
        <v>263</v>
      </c>
      <c r="F127" s="161" t="s">
        <v>264</v>
      </c>
      <c r="G127" s="162" t="s">
        <v>169</v>
      </c>
      <c r="H127" s="163">
        <v>33</v>
      </c>
      <c r="I127" s="164"/>
      <c r="J127" s="165">
        <f t="shared" si="0"/>
        <v>0</v>
      </c>
      <c r="K127" s="166"/>
      <c r="L127" s="30"/>
      <c r="M127" s="167" t="s">
        <v>1</v>
      </c>
      <c r="N127" s="168" t="s">
        <v>39</v>
      </c>
      <c r="O127" s="55"/>
      <c r="P127" s="169">
        <f t="shared" si="1"/>
        <v>0</v>
      </c>
      <c r="Q127" s="169">
        <v>0</v>
      </c>
      <c r="R127" s="169">
        <f t="shared" si="2"/>
        <v>0</v>
      </c>
      <c r="S127" s="169">
        <v>0.24</v>
      </c>
      <c r="T127" s="170">
        <f t="shared" si="3"/>
        <v>7.92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145</v>
      </c>
      <c r="AT127" s="171" t="s">
        <v>141</v>
      </c>
      <c r="AU127" s="171" t="s">
        <v>146</v>
      </c>
      <c r="AY127" s="14" t="s">
        <v>139</v>
      </c>
      <c r="BE127" s="172">
        <f t="shared" si="4"/>
        <v>0</v>
      </c>
      <c r="BF127" s="172">
        <f t="shared" si="5"/>
        <v>0</v>
      </c>
      <c r="BG127" s="172">
        <f t="shared" si="6"/>
        <v>0</v>
      </c>
      <c r="BH127" s="172">
        <f t="shared" si="7"/>
        <v>0</v>
      </c>
      <c r="BI127" s="172">
        <f t="shared" si="8"/>
        <v>0</v>
      </c>
      <c r="BJ127" s="14" t="s">
        <v>146</v>
      </c>
      <c r="BK127" s="172">
        <f t="shared" si="9"/>
        <v>0</v>
      </c>
      <c r="BL127" s="14" t="s">
        <v>145</v>
      </c>
      <c r="BM127" s="171" t="s">
        <v>324</v>
      </c>
    </row>
    <row r="128" spans="1:65" s="2" customFormat="1" ht="24" customHeight="1">
      <c r="A128" s="29"/>
      <c r="B128" s="158"/>
      <c r="C128" s="159" t="s">
        <v>151</v>
      </c>
      <c r="D128" s="159" t="s">
        <v>141</v>
      </c>
      <c r="E128" s="160" t="s">
        <v>142</v>
      </c>
      <c r="F128" s="161" t="s">
        <v>143</v>
      </c>
      <c r="G128" s="162" t="s">
        <v>144</v>
      </c>
      <c r="H128" s="163">
        <v>10.5</v>
      </c>
      <c r="I128" s="164"/>
      <c r="J128" s="165">
        <f t="shared" si="0"/>
        <v>0</v>
      </c>
      <c r="K128" s="166"/>
      <c r="L128" s="30"/>
      <c r="M128" s="167" t="s">
        <v>1</v>
      </c>
      <c r="N128" s="168" t="s">
        <v>39</v>
      </c>
      <c r="O128" s="55"/>
      <c r="P128" s="169">
        <f t="shared" si="1"/>
        <v>0</v>
      </c>
      <c r="Q128" s="169">
        <v>0</v>
      </c>
      <c r="R128" s="169">
        <f t="shared" si="2"/>
        <v>0</v>
      </c>
      <c r="S128" s="169">
        <v>0</v>
      </c>
      <c r="T128" s="170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145</v>
      </c>
      <c r="AT128" s="171" t="s">
        <v>141</v>
      </c>
      <c r="AU128" s="171" t="s">
        <v>146</v>
      </c>
      <c r="AY128" s="14" t="s">
        <v>139</v>
      </c>
      <c r="BE128" s="172">
        <f t="shared" si="4"/>
        <v>0</v>
      </c>
      <c r="BF128" s="172">
        <f t="shared" si="5"/>
        <v>0</v>
      </c>
      <c r="BG128" s="172">
        <f t="shared" si="6"/>
        <v>0</v>
      </c>
      <c r="BH128" s="172">
        <f t="shared" si="7"/>
        <v>0</v>
      </c>
      <c r="BI128" s="172">
        <f t="shared" si="8"/>
        <v>0</v>
      </c>
      <c r="BJ128" s="14" t="s">
        <v>146</v>
      </c>
      <c r="BK128" s="172">
        <f t="shared" si="9"/>
        <v>0</v>
      </c>
      <c r="BL128" s="14" t="s">
        <v>145</v>
      </c>
      <c r="BM128" s="171" t="s">
        <v>147</v>
      </c>
    </row>
    <row r="129" spans="1:65" s="2" customFormat="1" ht="24" customHeight="1">
      <c r="A129" s="29"/>
      <c r="B129" s="158"/>
      <c r="C129" s="159" t="s">
        <v>145</v>
      </c>
      <c r="D129" s="159" t="s">
        <v>141</v>
      </c>
      <c r="E129" s="160" t="s">
        <v>148</v>
      </c>
      <c r="F129" s="161" t="s">
        <v>149</v>
      </c>
      <c r="G129" s="162" t="s">
        <v>144</v>
      </c>
      <c r="H129" s="163">
        <v>10.5</v>
      </c>
      <c r="I129" s="164"/>
      <c r="J129" s="165">
        <f t="shared" si="0"/>
        <v>0</v>
      </c>
      <c r="K129" s="166"/>
      <c r="L129" s="30"/>
      <c r="M129" s="167" t="s">
        <v>1</v>
      </c>
      <c r="N129" s="168" t="s">
        <v>39</v>
      </c>
      <c r="O129" s="55"/>
      <c r="P129" s="169">
        <f t="shared" si="1"/>
        <v>0</v>
      </c>
      <c r="Q129" s="169">
        <v>0</v>
      </c>
      <c r="R129" s="169">
        <f t="shared" si="2"/>
        <v>0</v>
      </c>
      <c r="S129" s="169">
        <v>0</v>
      </c>
      <c r="T129" s="170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145</v>
      </c>
      <c r="AT129" s="171" t="s">
        <v>141</v>
      </c>
      <c r="AU129" s="171" t="s">
        <v>146</v>
      </c>
      <c r="AY129" s="14" t="s">
        <v>139</v>
      </c>
      <c r="BE129" s="172">
        <f t="shared" si="4"/>
        <v>0</v>
      </c>
      <c r="BF129" s="172">
        <f t="shared" si="5"/>
        <v>0</v>
      </c>
      <c r="BG129" s="172">
        <f t="shared" si="6"/>
        <v>0</v>
      </c>
      <c r="BH129" s="172">
        <f t="shared" si="7"/>
        <v>0</v>
      </c>
      <c r="BI129" s="172">
        <f t="shared" si="8"/>
        <v>0</v>
      </c>
      <c r="BJ129" s="14" t="s">
        <v>146</v>
      </c>
      <c r="BK129" s="172">
        <f t="shared" si="9"/>
        <v>0</v>
      </c>
      <c r="BL129" s="14" t="s">
        <v>145</v>
      </c>
      <c r="BM129" s="171" t="s">
        <v>150</v>
      </c>
    </row>
    <row r="130" spans="1:65" s="2" customFormat="1" ht="36" customHeight="1">
      <c r="A130" s="29"/>
      <c r="B130" s="158"/>
      <c r="C130" s="159" t="s">
        <v>158</v>
      </c>
      <c r="D130" s="159" t="s">
        <v>141</v>
      </c>
      <c r="E130" s="160" t="s">
        <v>152</v>
      </c>
      <c r="F130" s="161" t="s">
        <v>153</v>
      </c>
      <c r="G130" s="162" t="s">
        <v>144</v>
      </c>
      <c r="H130" s="163">
        <v>10.5</v>
      </c>
      <c r="I130" s="164"/>
      <c r="J130" s="165">
        <f t="shared" si="0"/>
        <v>0</v>
      </c>
      <c r="K130" s="166"/>
      <c r="L130" s="30"/>
      <c r="M130" s="167" t="s">
        <v>1</v>
      </c>
      <c r="N130" s="168" t="s">
        <v>39</v>
      </c>
      <c r="O130" s="55"/>
      <c r="P130" s="169">
        <f t="shared" si="1"/>
        <v>0</v>
      </c>
      <c r="Q130" s="169">
        <v>0</v>
      </c>
      <c r="R130" s="169">
        <f t="shared" si="2"/>
        <v>0</v>
      </c>
      <c r="S130" s="169">
        <v>0</v>
      </c>
      <c r="T130" s="170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145</v>
      </c>
      <c r="AT130" s="171" t="s">
        <v>141</v>
      </c>
      <c r="AU130" s="171" t="s">
        <v>146</v>
      </c>
      <c r="AY130" s="14" t="s">
        <v>139</v>
      </c>
      <c r="BE130" s="172">
        <f t="shared" si="4"/>
        <v>0</v>
      </c>
      <c r="BF130" s="172">
        <f t="shared" si="5"/>
        <v>0</v>
      </c>
      <c r="BG130" s="172">
        <f t="shared" si="6"/>
        <v>0</v>
      </c>
      <c r="BH130" s="172">
        <f t="shared" si="7"/>
        <v>0</v>
      </c>
      <c r="BI130" s="172">
        <f t="shared" si="8"/>
        <v>0</v>
      </c>
      <c r="BJ130" s="14" t="s">
        <v>146</v>
      </c>
      <c r="BK130" s="172">
        <f t="shared" si="9"/>
        <v>0</v>
      </c>
      <c r="BL130" s="14" t="s">
        <v>145</v>
      </c>
      <c r="BM130" s="171" t="s">
        <v>154</v>
      </c>
    </row>
    <row r="131" spans="1:65" s="2" customFormat="1" ht="24" customHeight="1">
      <c r="A131" s="29"/>
      <c r="B131" s="158"/>
      <c r="C131" s="159" t="s">
        <v>162</v>
      </c>
      <c r="D131" s="159" t="s">
        <v>141</v>
      </c>
      <c r="E131" s="160" t="s">
        <v>155</v>
      </c>
      <c r="F131" s="161" t="s">
        <v>156</v>
      </c>
      <c r="G131" s="162" t="s">
        <v>144</v>
      </c>
      <c r="H131" s="163">
        <v>10.5</v>
      </c>
      <c r="I131" s="164"/>
      <c r="J131" s="165">
        <f t="shared" si="0"/>
        <v>0</v>
      </c>
      <c r="K131" s="166"/>
      <c r="L131" s="30"/>
      <c r="M131" s="167" t="s">
        <v>1</v>
      </c>
      <c r="N131" s="168" t="s">
        <v>39</v>
      </c>
      <c r="O131" s="55"/>
      <c r="P131" s="169">
        <f t="shared" si="1"/>
        <v>0</v>
      </c>
      <c r="Q131" s="169">
        <v>0</v>
      </c>
      <c r="R131" s="169">
        <f t="shared" si="2"/>
        <v>0</v>
      </c>
      <c r="S131" s="169">
        <v>0</v>
      </c>
      <c r="T131" s="170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145</v>
      </c>
      <c r="AT131" s="171" t="s">
        <v>141</v>
      </c>
      <c r="AU131" s="171" t="s">
        <v>146</v>
      </c>
      <c r="AY131" s="14" t="s">
        <v>139</v>
      </c>
      <c r="BE131" s="172">
        <f t="shared" si="4"/>
        <v>0</v>
      </c>
      <c r="BF131" s="172">
        <f t="shared" si="5"/>
        <v>0</v>
      </c>
      <c r="BG131" s="172">
        <f t="shared" si="6"/>
        <v>0</v>
      </c>
      <c r="BH131" s="172">
        <f t="shared" si="7"/>
        <v>0</v>
      </c>
      <c r="BI131" s="172">
        <f t="shared" si="8"/>
        <v>0</v>
      </c>
      <c r="BJ131" s="14" t="s">
        <v>146</v>
      </c>
      <c r="BK131" s="172">
        <f t="shared" si="9"/>
        <v>0</v>
      </c>
      <c r="BL131" s="14" t="s">
        <v>145</v>
      </c>
      <c r="BM131" s="171" t="s">
        <v>157</v>
      </c>
    </row>
    <row r="132" spans="1:65" s="2" customFormat="1" ht="16.5" customHeight="1">
      <c r="A132" s="29"/>
      <c r="B132" s="158"/>
      <c r="C132" s="159" t="s">
        <v>166</v>
      </c>
      <c r="D132" s="159" t="s">
        <v>141</v>
      </c>
      <c r="E132" s="160" t="s">
        <v>159</v>
      </c>
      <c r="F132" s="161" t="s">
        <v>160</v>
      </c>
      <c r="G132" s="162" t="s">
        <v>144</v>
      </c>
      <c r="H132" s="163">
        <v>10.5</v>
      </c>
      <c r="I132" s="164"/>
      <c r="J132" s="165">
        <f t="shared" si="0"/>
        <v>0</v>
      </c>
      <c r="K132" s="166"/>
      <c r="L132" s="30"/>
      <c r="M132" s="167" t="s">
        <v>1</v>
      </c>
      <c r="N132" s="168" t="s">
        <v>39</v>
      </c>
      <c r="O132" s="55"/>
      <c r="P132" s="169">
        <f t="shared" si="1"/>
        <v>0</v>
      </c>
      <c r="Q132" s="169">
        <v>0</v>
      </c>
      <c r="R132" s="169">
        <f t="shared" si="2"/>
        <v>0</v>
      </c>
      <c r="S132" s="169">
        <v>0</v>
      </c>
      <c r="T132" s="170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145</v>
      </c>
      <c r="AT132" s="171" t="s">
        <v>141</v>
      </c>
      <c r="AU132" s="171" t="s">
        <v>146</v>
      </c>
      <c r="AY132" s="14" t="s">
        <v>139</v>
      </c>
      <c r="BE132" s="172">
        <f t="shared" si="4"/>
        <v>0</v>
      </c>
      <c r="BF132" s="172">
        <f t="shared" si="5"/>
        <v>0</v>
      </c>
      <c r="BG132" s="172">
        <f t="shared" si="6"/>
        <v>0</v>
      </c>
      <c r="BH132" s="172">
        <f t="shared" si="7"/>
        <v>0</v>
      </c>
      <c r="BI132" s="172">
        <f t="shared" si="8"/>
        <v>0</v>
      </c>
      <c r="BJ132" s="14" t="s">
        <v>146</v>
      </c>
      <c r="BK132" s="172">
        <f t="shared" si="9"/>
        <v>0</v>
      </c>
      <c r="BL132" s="14" t="s">
        <v>145</v>
      </c>
      <c r="BM132" s="171" t="s">
        <v>161</v>
      </c>
    </row>
    <row r="133" spans="1:65" s="2" customFormat="1" ht="24" customHeight="1">
      <c r="A133" s="29"/>
      <c r="B133" s="158"/>
      <c r="C133" s="159" t="s">
        <v>172</v>
      </c>
      <c r="D133" s="159" t="s">
        <v>141</v>
      </c>
      <c r="E133" s="160" t="s">
        <v>167</v>
      </c>
      <c r="F133" s="161" t="s">
        <v>168</v>
      </c>
      <c r="G133" s="162" t="s">
        <v>169</v>
      </c>
      <c r="H133" s="163">
        <v>30</v>
      </c>
      <c r="I133" s="164"/>
      <c r="J133" s="165">
        <f t="shared" si="0"/>
        <v>0</v>
      </c>
      <c r="K133" s="166"/>
      <c r="L133" s="30"/>
      <c r="M133" s="167" t="s">
        <v>1</v>
      </c>
      <c r="N133" s="168" t="s">
        <v>39</v>
      </c>
      <c r="O133" s="55"/>
      <c r="P133" s="169">
        <f t="shared" si="1"/>
        <v>0</v>
      </c>
      <c r="Q133" s="169">
        <v>0</v>
      </c>
      <c r="R133" s="169">
        <f t="shared" si="2"/>
        <v>0</v>
      </c>
      <c r="S133" s="169">
        <v>0</v>
      </c>
      <c r="T133" s="170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145</v>
      </c>
      <c r="AT133" s="171" t="s">
        <v>141</v>
      </c>
      <c r="AU133" s="171" t="s">
        <v>146</v>
      </c>
      <c r="AY133" s="14" t="s">
        <v>139</v>
      </c>
      <c r="BE133" s="172">
        <f t="shared" si="4"/>
        <v>0</v>
      </c>
      <c r="BF133" s="172">
        <f t="shared" si="5"/>
        <v>0</v>
      </c>
      <c r="BG133" s="172">
        <f t="shared" si="6"/>
        <v>0</v>
      </c>
      <c r="BH133" s="172">
        <f t="shared" si="7"/>
        <v>0</v>
      </c>
      <c r="BI133" s="172">
        <f t="shared" si="8"/>
        <v>0</v>
      </c>
      <c r="BJ133" s="14" t="s">
        <v>146</v>
      </c>
      <c r="BK133" s="172">
        <f t="shared" si="9"/>
        <v>0</v>
      </c>
      <c r="BL133" s="14" t="s">
        <v>145</v>
      </c>
      <c r="BM133" s="171" t="s">
        <v>170</v>
      </c>
    </row>
    <row r="134" spans="1:65" s="12" customFormat="1" ht="22.9" customHeight="1">
      <c r="B134" s="145"/>
      <c r="D134" s="146" t="s">
        <v>72</v>
      </c>
      <c r="E134" s="156" t="s">
        <v>146</v>
      </c>
      <c r="F134" s="156" t="s">
        <v>171</v>
      </c>
      <c r="I134" s="148"/>
      <c r="J134" s="157">
        <f>BK134</f>
        <v>0</v>
      </c>
      <c r="L134" s="145"/>
      <c r="M134" s="150"/>
      <c r="N134" s="151"/>
      <c r="O134" s="151"/>
      <c r="P134" s="152">
        <f>SUM(P135:P140)</f>
        <v>0</v>
      </c>
      <c r="Q134" s="151"/>
      <c r="R134" s="152">
        <f>SUM(R135:R140)</f>
        <v>31.795628999999998</v>
      </c>
      <c r="S134" s="151"/>
      <c r="T134" s="153">
        <f>SUM(T135:T140)</f>
        <v>0</v>
      </c>
      <c r="AR134" s="146" t="s">
        <v>81</v>
      </c>
      <c r="AT134" s="154" t="s">
        <v>72</v>
      </c>
      <c r="AU134" s="154" t="s">
        <v>81</v>
      </c>
      <c r="AY134" s="146" t="s">
        <v>139</v>
      </c>
      <c r="BK134" s="155">
        <f>SUM(BK135:BK140)</f>
        <v>0</v>
      </c>
    </row>
    <row r="135" spans="1:65" s="2" customFormat="1" ht="24" customHeight="1">
      <c r="A135" s="29"/>
      <c r="B135" s="158"/>
      <c r="C135" s="159" t="s">
        <v>176</v>
      </c>
      <c r="D135" s="159" t="s">
        <v>141</v>
      </c>
      <c r="E135" s="160" t="s">
        <v>173</v>
      </c>
      <c r="F135" s="161" t="s">
        <v>174</v>
      </c>
      <c r="G135" s="162" t="s">
        <v>169</v>
      </c>
      <c r="H135" s="163">
        <v>30</v>
      </c>
      <c r="I135" s="164"/>
      <c r="J135" s="165">
        <f t="shared" ref="J135:J140" si="10">ROUND(I135*H135,2)</f>
        <v>0</v>
      </c>
      <c r="K135" s="166"/>
      <c r="L135" s="30"/>
      <c r="M135" s="167" t="s">
        <v>1</v>
      </c>
      <c r="N135" s="168" t="s">
        <v>39</v>
      </c>
      <c r="O135" s="55"/>
      <c r="P135" s="169">
        <f t="shared" ref="P135:P140" si="11">O135*H135</f>
        <v>0</v>
      </c>
      <c r="Q135" s="169">
        <v>0</v>
      </c>
      <c r="R135" s="169">
        <f t="shared" ref="R135:R140" si="12">Q135*H135</f>
        <v>0</v>
      </c>
      <c r="S135" s="169">
        <v>0</v>
      </c>
      <c r="T135" s="170">
        <f t="shared" ref="T135:T140" si="13"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145</v>
      </c>
      <c r="AT135" s="171" t="s">
        <v>141</v>
      </c>
      <c r="AU135" s="171" t="s">
        <v>146</v>
      </c>
      <c r="AY135" s="14" t="s">
        <v>139</v>
      </c>
      <c r="BE135" s="172">
        <f t="shared" ref="BE135:BE140" si="14">IF(N135="základná",J135,0)</f>
        <v>0</v>
      </c>
      <c r="BF135" s="172">
        <f t="shared" ref="BF135:BF140" si="15">IF(N135="znížená",J135,0)</f>
        <v>0</v>
      </c>
      <c r="BG135" s="172">
        <f t="shared" ref="BG135:BG140" si="16">IF(N135="zákl. prenesená",J135,0)</f>
        <v>0</v>
      </c>
      <c r="BH135" s="172">
        <f t="shared" ref="BH135:BH140" si="17">IF(N135="zníž. prenesená",J135,0)</f>
        <v>0</v>
      </c>
      <c r="BI135" s="172">
        <f t="shared" ref="BI135:BI140" si="18">IF(N135="nulová",J135,0)</f>
        <v>0</v>
      </c>
      <c r="BJ135" s="14" t="s">
        <v>146</v>
      </c>
      <c r="BK135" s="172">
        <f t="shared" ref="BK135:BK140" si="19">ROUND(I135*H135,2)</f>
        <v>0</v>
      </c>
      <c r="BL135" s="14" t="s">
        <v>145</v>
      </c>
      <c r="BM135" s="171" t="s">
        <v>175</v>
      </c>
    </row>
    <row r="136" spans="1:65" s="2" customFormat="1" ht="24" customHeight="1">
      <c r="A136" s="29"/>
      <c r="B136" s="158"/>
      <c r="C136" s="159" t="s">
        <v>107</v>
      </c>
      <c r="D136" s="159" t="s">
        <v>141</v>
      </c>
      <c r="E136" s="160" t="s">
        <v>177</v>
      </c>
      <c r="F136" s="161" t="s">
        <v>178</v>
      </c>
      <c r="G136" s="162" t="s">
        <v>144</v>
      </c>
      <c r="H136" s="163">
        <v>3</v>
      </c>
      <c r="I136" s="164"/>
      <c r="J136" s="165">
        <f t="shared" si="10"/>
        <v>0</v>
      </c>
      <c r="K136" s="166"/>
      <c r="L136" s="30"/>
      <c r="M136" s="167" t="s">
        <v>1</v>
      </c>
      <c r="N136" s="168" t="s">
        <v>39</v>
      </c>
      <c r="O136" s="55"/>
      <c r="P136" s="169">
        <f t="shared" si="11"/>
        <v>0</v>
      </c>
      <c r="Q136" s="169">
        <v>2.0699999999999998</v>
      </c>
      <c r="R136" s="169">
        <f t="shared" si="12"/>
        <v>6.2099999999999991</v>
      </c>
      <c r="S136" s="169">
        <v>0</v>
      </c>
      <c r="T136" s="170">
        <f t="shared" si="1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145</v>
      </c>
      <c r="AT136" s="171" t="s">
        <v>141</v>
      </c>
      <c r="AU136" s="171" t="s">
        <v>146</v>
      </c>
      <c r="AY136" s="14" t="s">
        <v>139</v>
      </c>
      <c r="BE136" s="172">
        <f t="shared" si="14"/>
        <v>0</v>
      </c>
      <c r="BF136" s="172">
        <f t="shared" si="15"/>
        <v>0</v>
      </c>
      <c r="BG136" s="172">
        <f t="shared" si="16"/>
        <v>0</v>
      </c>
      <c r="BH136" s="172">
        <f t="shared" si="17"/>
        <v>0</v>
      </c>
      <c r="BI136" s="172">
        <f t="shared" si="18"/>
        <v>0</v>
      </c>
      <c r="BJ136" s="14" t="s">
        <v>146</v>
      </c>
      <c r="BK136" s="172">
        <f t="shared" si="19"/>
        <v>0</v>
      </c>
      <c r="BL136" s="14" t="s">
        <v>145</v>
      </c>
      <c r="BM136" s="171" t="s">
        <v>179</v>
      </c>
    </row>
    <row r="137" spans="1:65" s="2" customFormat="1" ht="24" customHeight="1">
      <c r="A137" s="29"/>
      <c r="B137" s="158"/>
      <c r="C137" s="159" t="s">
        <v>183</v>
      </c>
      <c r="D137" s="159" t="s">
        <v>141</v>
      </c>
      <c r="E137" s="160" t="s">
        <v>180</v>
      </c>
      <c r="F137" s="161" t="s">
        <v>181</v>
      </c>
      <c r="G137" s="162" t="s">
        <v>144</v>
      </c>
      <c r="H137" s="163">
        <v>10.5</v>
      </c>
      <c r="I137" s="164"/>
      <c r="J137" s="165">
        <f t="shared" si="10"/>
        <v>0</v>
      </c>
      <c r="K137" s="166"/>
      <c r="L137" s="30"/>
      <c r="M137" s="167" t="s">
        <v>1</v>
      </c>
      <c r="N137" s="168" t="s">
        <v>39</v>
      </c>
      <c r="O137" s="55"/>
      <c r="P137" s="169">
        <f t="shared" si="11"/>
        <v>0</v>
      </c>
      <c r="Q137" s="169">
        <v>2.4157199999999999</v>
      </c>
      <c r="R137" s="169">
        <f t="shared" si="12"/>
        <v>25.36506</v>
      </c>
      <c r="S137" s="169">
        <v>0</v>
      </c>
      <c r="T137" s="170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145</v>
      </c>
      <c r="AT137" s="171" t="s">
        <v>141</v>
      </c>
      <c r="AU137" s="171" t="s">
        <v>146</v>
      </c>
      <c r="AY137" s="14" t="s">
        <v>139</v>
      </c>
      <c r="BE137" s="172">
        <f t="shared" si="14"/>
        <v>0</v>
      </c>
      <c r="BF137" s="172">
        <f t="shared" si="15"/>
        <v>0</v>
      </c>
      <c r="BG137" s="172">
        <f t="shared" si="16"/>
        <v>0</v>
      </c>
      <c r="BH137" s="172">
        <f t="shared" si="17"/>
        <v>0</v>
      </c>
      <c r="BI137" s="172">
        <f t="shared" si="18"/>
        <v>0</v>
      </c>
      <c r="BJ137" s="14" t="s">
        <v>146</v>
      </c>
      <c r="BK137" s="172">
        <f t="shared" si="19"/>
        <v>0</v>
      </c>
      <c r="BL137" s="14" t="s">
        <v>145</v>
      </c>
      <c r="BM137" s="171" t="s">
        <v>182</v>
      </c>
    </row>
    <row r="138" spans="1:65" s="2" customFormat="1" ht="16.5" customHeight="1">
      <c r="A138" s="29"/>
      <c r="B138" s="158"/>
      <c r="C138" s="159" t="s">
        <v>187</v>
      </c>
      <c r="D138" s="159" t="s">
        <v>141</v>
      </c>
      <c r="E138" s="160" t="s">
        <v>184</v>
      </c>
      <c r="F138" s="161" t="s">
        <v>185</v>
      </c>
      <c r="G138" s="162" t="s">
        <v>169</v>
      </c>
      <c r="H138" s="163">
        <v>14.7</v>
      </c>
      <c r="I138" s="164"/>
      <c r="J138" s="165">
        <f t="shared" si="10"/>
        <v>0</v>
      </c>
      <c r="K138" s="166"/>
      <c r="L138" s="30"/>
      <c r="M138" s="167" t="s">
        <v>1</v>
      </c>
      <c r="N138" s="168" t="s">
        <v>39</v>
      </c>
      <c r="O138" s="55"/>
      <c r="P138" s="169">
        <f t="shared" si="11"/>
        <v>0</v>
      </c>
      <c r="Q138" s="169">
        <v>6.7000000000000002E-4</v>
      </c>
      <c r="R138" s="169">
        <f t="shared" si="12"/>
        <v>9.8490000000000001E-3</v>
      </c>
      <c r="S138" s="169">
        <v>0</v>
      </c>
      <c r="T138" s="170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1" t="s">
        <v>145</v>
      </c>
      <c r="AT138" s="171" t="s">
        <v>141</v>
      </c>
      <c r="AU138" s="171" t="s">
        <v>146</v>
      </c>
      <c r="AY138" s="14" t="s">
        <v>139</v>
      </c>
      <c r="BE138" s="172">
        <f t="shared" si="14"/>
        <v>0</v>
      </c>
      <c r="BF138" s="172">
        <f t="shared" si="15"/>
        <v>0</v>
      </c>
      <c r="BG138" s="172">
        <f t="shared" si="16"/>
        <v>0</v>
      </c>
      <c r="BH138" s="172">
        <f t="shared" si="17"/>
        <v>0</v>
      </c>
      <c r="BI138" s="172">
        <f t="shared" si="18"/>
        <v>0</v>
      </c>
      <c r="BJ138" s="14" t="s">
        <v>146</v>
      </c>
      <c r="BK138" s="172">
        <f t="shared" si="19"/>
        <v>0</v>
      </c>
      <c r="BL138" s="14" t="s">
        <v>145</v>
      </c>
      <c r="BM138" s="171" t="s">
        <v>186</v>
      </c>
    </row>
    <row r="139" spans="1:65" s="2" customFormat="1" ht="24" customHeight="1">
      <c r="A139" s="29"/>
      <c r="B139" s="158"/>
      <c r="C139" s="159" t="s">
        <v>191</v>
      </c>
      <c r="D139" s="159" t="s">
        <v>141</v>
      </c>
      <c r="E139" s="160" t="s">
        <v>188</v>
      </c>
      <c r="F139" s="161" t="s">
        <v>189</v>
      </c>
      <c r="G139" s="162" t="s">
        <v>169</v>
      </c>
      <c r="H139" s="163">
        <v>14.7</v>
      </c>
      <c r="I139" s="164"/>
      <c r="J139" s="165">
        <f t="shared" si="10"/>
        <v>0</v>
      </c>
      <c r="K139" s="166"/>
      <c r="L139" s="30"/>
      <c r="M139" s="167" t="s">
        <v>1</v>
      </c>
      <c r="N139" s="168" t="s">
        <v>39</v>
      </c>
      <c r="O139" s="55"/>
      <c r="P139" s="169">
        <f t="shared" si="11"/>
        <v>0</v>
      </c>
      <c r="Q139" s="169">
        <v>0</v>
      </c>
      <c r="R139" s="169">
        <f t="shared" si="12"/>
        <v>0</v>
      </c>
      <c r="S139" s="169">
        <v>0</v>
      </c>
      <c r="T139" s="170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145</v>
      </c>
      <c r="AT139" s="171" t="s">
        <v>141</v>
      </c>
      <c r="AU139" s="171" t="s">
        <v>146</v>
      </c>
      <c r="AY139" s="14" t="s">
        <v>139</v>
      </c>
      <c r="BE139" s="172">
        <f t="shared" si="14"/>
        <v>0</v>
      </c>
      <c r="BF139" s="172">
        <f t="shared" si="15"/>
        <v>0</v>
      </c>
      <c r="BG139" s="172">
        <f t="shared" si="16"/>
        <v>0</v>
      </c>
      <c r="BH139" s="172">
        <f t="shared" si="17"/>
        <v>0</v>
      </c>
      <c r="BI139" s="172">
        <f t="shared" si="18"/>
        <v>0</v>
      </c>
      <c r="BJ139" s="14" t="s">
        <v>146</v>
      </c>
      <c r="BK139" s="172">
        <f t="shared" si="19"/>
        <v>0</v>
      </c>
      <c r="BL139" s="14" t="s">
        <v>145</v>
      </c>
      <c r="BM139" s="171" t="s">
        <v>190</v>
      </c>
    </row>
    <row r="140" spans="1:65" s="2" customFormat="1" ht="24" customHeight="1">
      <c r="A140" s="29"/>
      <c r="B140" s="158"/>
      <c r="C140" s="159" t="s">
        <v>196</v>
      </c>
      <c r="D140" s="159" t="s">
        <v>141</v>
      </c>
      <c r="E140" s="160" t="s">
        <v>192</v>
      </c>
      <c r="F140" s="161" t="s">
        <v>193</v>
      </c>
      <c r="G140" s="162" t="s">
        <v>169</v>
      </c>
      <c r="H140" s="163">
        <v>24</v>
      </c>
      <c r="I140" s="164"/>
      <c r="J140" s="165">
        <f t="shared" si="10"/>
        <v>0</v>
      </c>
      <c r="K140" s="166"/>
      <c r="L140" s="30"/>
      <c r="M140" s="167" t="s">
        <v>1</v>
      </c>
      <c r="N140" s="168" t="s">
        <v>39</v>
      </c>
      <c r="O140" s="55"/>
      <c r="P140" s="169">
        <f t="shared" si="11"/>
        <v>0</v>
      </c>
      <c r="Q140" s="169">
        <v>8.7799999999999996E-3</v>
      </c>
      <c r="R140" s="169">
        <f t="shared" si="12"/>
        <v>0.21071999999999999</v>
      </c>
      <c r="S140" s="169">
        <v>0</v>
      </c>
      <c r="T140" s="170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1" t="s">
        <v>145</v>
      </c>
      <c r="AT140" s="171" t="s">
        <v>141</v>
      </c>
      <c r="AU140" s="171" t="s">
        <v>146</v>
      </c>
      <c r="AY140" s="14" t="s">
        <v>139</v>
      </c>
      <c r="BE140" s="172">
        <f t="shared" si="14"/>
        <v>0</v>
      </c>
      <c r="BF140" s="172">
        <f t="shared" si="15"/>
        <v>0</v>
      </c>
      <c r="BG140" s="172">
        <f t="shared" si="16"/>
        <v>0</v>
      </c>
      <c r="BH140" s="172">
        <f t="shared" si="17"/>
        <v>0</v>
      </c>
      <c r="BI140" s="172">
        <f t="shared" si="18"/>
        <v>0</v>
      </c>
      <c r="BJ140" s="14" t="s">
        <v>146</v>
      </c>
      <c r="BK140" s="172">
        <f t="shared" si="19"/>
        <v>0</v>
      </c>
      <c r="BL140" s="14" t="s">
        <v>145</v>
      </c>
      <c r="BM140" s="171" t="s">
        <v>194</v>
      </c>
    </row>
    <row r="141" spans="1:65" s="12" customFormat="1" ht="22.9" customHeight="1">
      <c r="B141" s="145"/>
      <c r="D141" s="146" t="s">
        <v>72</v>
      </c>
      <c r="E141" s="156" t="s">
        <v>145</v>
      </c>
      <c r="F141" s="156" t="s">
        <v>195</v>
      </c>
      <c r="I141" s="148"/>
      <c r="J141" s="157">
        <f>BK141</f>
        <v>0</v>
      </c>
      <c r="L141" s="145"/>
      <c r="M141" s="150"/>
      <c r="N141" s="151"/>
      <c r="O141" s="151"/>
      <c r="P141" s="152">
        <f>P142</f>
        <v>0</v>
      </c>
      <c r="Q141" s="151"/>
      <c r="R141" s="152">
        <f>R142</f>
        <v>5.3433600000000006</v>
      </c>
      <c r="S141" s="151"/>
      <c r="T141" s="153">
        <f>T142</f>
        <v>0</v>
      </c>
      <c r="AR141" s="146" t="s">
        <v>81</v>
      </c>
      <c r="AT141" s="154" t="s">
        <v>72</v>
      </c>
      <c r="AU141" s="154" t="s">
        <v>81</v>
      </c>
      <c r="AY141" s="146" t="s">
        <v>139</v>
      </c>
      <c r="BK141" s="155">
        <f>BK142</f>
        <v>0</v>
      </c>
    </row>
    <row r="142" spans="1:65" s="2" customFormat="1" ht="24" customHeight="1">
      <c r="A142" s="29"/>
      <c r="B142" s="158"/>
      <c r="C142" s="159" t="s">
        <v>201</v>
      </c>
      <c r="D142" s="159" t="s">
        <v>141</v>
      </c>
      <c r="E142" s="160" t="s">
        <v>197</v>
      </c>
      <c r="F142" s="161" t="s">
        <v>198</v>
      </c>
      <c r="G142" s="162" t="s">
        <v>169</v>
      </c>
      <c r="H142" s="163">
        <v>33</v>
      </c>
      <c r="I142" s="164"/>
      <c r="J142" s="165">
        <f>ROUND(I142*H142,2)</f>
        <v>0</v>
      </c>
      <c r="K142" s="166"/>
      <c r="L142" s="30"/>
      <c r="M142" s="167" t="s">
        <v>1</v>
      </c>
      <c r="N142" s="168" t="s">
        <v>39</v>
      </c>
      <c r="O142" s="55"/>
      <c r="P142" s="169">
        <f>O142*H142</f>
        <v>0</v>
      </c>
      <c r="Q142" s="169">
        <v>0.16192000000000001</v>
      </c>
      <c r="R142" s="169">
        <f>Q142*H142</f>
        <v>5.3433600000000006</v>
      </c>
      <c r="S142" s="169">
        <v>0</v>
      </c>
      <c r="T142" s="170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1" t="s">
        <v>145</v>
      </c>
      <c r="AT142" s="171" t="s">
        <v>141</v>
      </c>
      <c r="AU142" s="171" t="s">
        <v>146</v>
      </c>
      <c r="AY142" s="14" t="s">
        <v>139</v>
      </c>
      <c r="BE142" s="172">
        <f>IF(N142="základná",J142,0)</f>
        <v>0</v>
      </c>
      <c r="BF142" s="172">
        <f>IF(N142="znížená",J142,0)</f>
        <v>0</v>
      </c>
      <c r="BG142" s="172">
        <f>IF(N142="zákl. prenesená",J142,0)</f>
        <v>0</v>
      </c>
      <c r="BH142" s="172">
        <f>IF(N142="zníž. prenesená",J142,0)</f>
        <v>0</v>
      </c>
      <c r="BI142" s="172">
        <f>IF(N142="nulová",J142,0)</f>
        <v>0</v>
      </c>
      <c r="BJ142" s="14" t="s">
        <v>146</v>
      </c>
      <c r="BK142" s="172">
        <f>ROUND(I142*H142,2)</f>
        <v>0</v>
      </c>
      <c r="BL142" s="14" t="s">
        <v>145</v>
      </c>
      <c r="BM142" s="171" t="s">
        <v>325</v>
      </c>
    </row>
    <row r="143" spans="1:65" s="12" customFormat="1" ht="22.9" customHeight="1">
      <c r="B143" s="145"/>
      <c r="D143" s="146" t="s">
        <v>72</v>
      </c>
      <c r="E143" s="156" t="s">
        <v>158</v>
      </c>
      <c r="F143" s="156" t="s">
        <v>200</v>
      </c>
      <c r="I143" s="148"/>
      <c r="J143" s="157">
        <f>BK143</f>
        <v>0</v>
      </c>
      <c r="L143" s="145"/>
      <c r="M143" s="150"/>
      <c r="N143" s="151"/>
      <c r="O143" s="151"/>
      <c r="P143" s="152">
        <f>SUM(P144:P145)</f>
        <v>0</v>
      </c>
      <c r="Q143" s="151"/>
      <c r="R143" s="152">
        <f>SUM(R144:R145)</f>
        <v>3.0528299999999997</v>
      </c>
      <c r="S143" s="151"/>
      <c r="T143" s="153">
        <f>SUM(T144:T145)</f>
        <v>0</v>
      </c>
      <c r="AR143" s="146" t="s">
        <v>81</v>
      </c>
      <c r="AT143" s="154" t="s">
        <v>72</v>
      </c>
      <c r="AU143" s="154" t="s">
        <v>81</v>
      </c>
      <c r="AY143" s="146" t="s">
        <v>139</v>
      </c>
      <c r="BK143" s="155">
        <f>SUM(BK144:BK145)</f>
        <v>0</v>
      </c>
    </row>
    <row r="144" spans="1:65" s="2" customFormat="1" ht="36" customHeight="1">
      <c r="A144" s="29"/>
      <c r="B144" s="158"/>
      <c r="C144" s="159" t="s">
        <v>205</v>
      </c>
      <c r="D144" s="159" t="s">
        <v>141</v>
      </c>
      <c r="E144" s="160" t="s">
        <v>210</v>
      </c>
      <c r="F144" s="161" t="s">
        <v>211</v>
      </c>
      <c r="G144" s="162" t="s">
        <v>169</v>
      </c>
      <c r="H144" s="163">
        <v>33</v>
      </c>
      <c r="I144" s="164"/>
      <c r="J144" s="165">
        <f>ROUND(I144*H144,2)</f>
        <v>0</v>
      </c>
      <c r="K144" s="166"/>
      <c r="L144" s="30"/>
      <c r="M144" s="167" t="s">
        <v>1</v>
      </c>
      <c r="N144" s="168" t="s">
        <v>39</v>
      </c>
      <c r="O144" s="55"/>
      <c r="P144" s="169">
        <f>O144*H144</f>
        <v>0</v>
      </c>
      <c r="Q144" s="169">
        <v>9.2499999999999999E-2</v>
      </c>
      <c r="R144" s="169">
        <f>Q144*H144</f>
        <v>3.0524999999999998</v>
      </c>
      <c r="S144" s="169">
        <v>0</v>
      </c>
      <c r="T144" s="170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1" t="s">
        <v>145</v>
      </c>
      <c r="AT144" s="171" t="s">
        <v>141</v>
      </c>
      <c r="AU144" s="171" t="s">
        <v>146</v>
      </c>
      <c r="AY144" s="14" t="s">
        <v>139</v>
      </c>
      <c r="BE144" s="172">
        <f>IF(N144="základná",J144,0)</f>
        <v>0</v>
      </c>
      <c r="BF144" s="172">
        <f>IF(N144="znížená",J144,0)</f>
        <v>0</v>
      </c>
      <c r="BG144" s="172">
        <f>IF(N144="zákl. prenesená",J144,0)</f>
        <v>0</v>
      </c>
      <c r="BH144" s="172">
        <f>IF(N144="zníž. prenesená",J144,0)</f>
        <v>0</v>
      </c>
      <c r="BI144" s="172">
        <f>IF(N144="nulová",J144,0)</f>
        <v>0</v>
      </c>
      <c r="BJ144" s="14" t="s">
        <v>146</v>
      </c>
      <c r="BK144" s="172">
        <f>ROUND(I144*H144,2)</f>
        <v>0</v>
      </c>
      <c r="BL144" s="14" t="s">
        <v>145</v>
      </c>
      <c r="BM144" s="171" t="s">
        <v>212</v>
      </c>
    </row>
    <row r="145" spans="1:65" s="2" customFormat="1" ht="16.5" customHeight="1">
      <c r="A145" s="29"/>
      <c r="B145" s="158"/>
      <c r="C145" s="159" t="s">
        <v>209</v>
      </c>
      <c r="D145" s="159" t="s">
        <v>141</v>
      </c>
      <c r="E145" s="160" t="s">
        <v>219</v>
      </c>
      <c r="F145" s="161" t="s">
        <v>220</v>
      </c>
      <c r="G145" s="162" t="s">
        <v>169</v>
      </c>
      <c r="H145" s="163">
        <v>33</v>
      </c>
      <c r="I145" s="164"/>
      <c r="J145" s="165">
        <f>ROUND(I145*H145,2)</f>
        <v>0</v>
      </c>
      <c r="K145" s="166"/>
      <c r="L145" s="30"/>
      <c r="M145" s="167" t="s">
        <v>1</v>
      </c>
      <c r="N145" s="168" t="s">
        <v>39</v>
      </c>
      <c r="O145" s="55"/>
      <c r="P145" s="169">
        <f>O145*H145</f>
        <v>0</v>
      </c>
      <c r="Q145" s="169">
        <v>1.0000000000000001E-5</v>
      </c>
      <c r="R145" s="169">
        <f>Q145*H145</f>
        <v>3.3000000000000005E-4</v>
      </c>
      <c r="S145" s="169">
        <v>0</v>
      </c>
      <c r="T145" s="170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145</v>
      </c>
      <c r="AT145" s="171" t="s">
        <v>141</v>
      </c>
      <c r="AU145" s="171" t="s">
        <v>146</v>
      </c>
      <c r="AY145" s="14" t="s">
        <v>139</v>
      </c>
      <c r="BE145" s="172">
        <f>IF(N145="základná",J145,0)</f>
        <v>0</v>
      </c>
      <c r="BF145" s="172">
        <f>IF(N145="znížená",J145,0)</f>
        <v>0</v>
      </c>
      <c r="BG145" s="172">
        <f>IF(N145="zákl. prenesená",J145,0)</f>
        <v>0</v>
      </c>
      <c r="BH145" s="172">
        <f>IF(N145="zníž. prenesená",J145,0)</f>
        <v>0</v>
      </c>
      <c r="BI145" s="172">
        <f>IF(N145="nulová",J145,0)</f>
        <v>0</v>
      </c>
      <c r="BJ145" s="14" t="s">
        <v>146</v>
      </c>
      <c r="BK145" s="172">
        <f>ROUND(I145*H145,2)</f>
        <v>0</v>
      </c>
      <c r="BL145" s="14" t="s">
        <v>145</v>
      </c>
      <c r="BM145" s="171" t="s">
        <v>221</v>
      </c>
    </row>
    <row r="146" spans="1:65" s="12" customFormat="1" ht="22.9" customHeight="1">
      <c r="B146" s="145"/>
      <c r="D146" s="146" t="s">
        <v>72</v>
      </c>
      <c r="E146" s="156" t="s">
        <v>176</v>
      </c>
      <c r="F146" s="156" t="s">
        <v>222</v>
      </c>
      <c r="I146" s="148"/>
      <c r="J146" s="157">
        <f>BK146</f>
        <v>0</v>
      </c>
      <c r="L146" s="145"/>
      <c r="M146" s="150"/>
      <c r="N146" s="151"/>
      <c r="O146" s="151"/>
      <c r="P146" s="152">
        <f>SUM(P147:P150)</f>
        <v>0</v>
      </c>
      <c r="Q146" s="151"/>
      <c r="R146" s="152">
        <f>SUM(R147:R150)</f>
        <v>1.07775</v>
      </c>
      <c r="S146" s="151"/>
      <c r="T146" s="153">
        <f>SUM(T147:T150)</f>
        <v>0</v>
      </c>
      <c r="AR146" s="146" t="s">
        <v>81</v>
      </c>
      <c r="AT146" s="154" t="s">
        <v>72</v>
      </c>
      <c r="AU146" s="154" t="s">
        <v>81</v>
      </c>
      <c r="AY146" s="146" t="s">
        <v>139</v>
      </c>
      <c r="BK146" s="155">
        <f>SUM(BK147:BK150)</f>
        <v>0</v>
      </c>
    </row>
    <row r="147" spans="1:65" s="2" customFormat="1" ht="24" customHeight="1">
      <c r="A147" s="29"/>
      <c r="B147" s="158"/>
      <c r="C147" s="159" t="s">
        <v>213</v>
      </c>
      <c r="D147" s="159" t="s">
        <v>141</v>
      </c>
      <c r="E147" s="160" t="s">
        <v>237</v>
      </c>
      <c r="F147" s="161" t="s">
        <v>238</v>
      </c>
      <c r="G147" s="162" t="s">
        <v>230</v>
      </c>
      <c r="H147" s="163">
        <v>15</v>
      </c>
      <c r="I147" s="164"/>
      <c r="J147" s="165">
        <f>ROUND(I147*H147,2)</f>
        <v>0</v>
      </c>
      <c r="K147" s="166"/>
      <c r="L147" s="30"/>
      <c r="M147" s="167" t="s">
        <v>1</v>
      </c>
      <c r="N147" s="168" t="s">
        <v>39</v>
      </c>
      <c r="O147" s="55"/>
      <c r="P147" s="169">
        <f>O147*H147</f>
        <v>0</v>
      </c>
      <c r="Q147" s="169">
        <v>6.7000000000000002E-4</v>
      </c>
      <c r="R147" s="169">
        <f>Q147*H147</f>
        <v>1.005E-2</v>
      </c>
      <c r="S147" s="169">
        <v>0</v>
      </c>
      <c r="T147" s="170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1" t="s">
        <v>145</v>
      </c>
      <c r="AT147" s="171" t="s">
        <v>141</v>
      </c>
      <c r="AU147" s="171" t="s">
        <v>146</v>
      </c>
      <c r="AY147" s="14" t="s">
        <v>139</v>
      </c>
      <c r="BE147" s="172">
        <f>IF(N147="základná",J147,0)</f>
        <v>0</v>
      </c>
      <c r="BF147" s="172">
        <f>IF(N147="znížená",J147,0)</f>
        <v>0</v>
      </c>
      <c r="BG147" s="172">
        <f>IF(N147="zákl. prenesená",J147,0)</f>
        <v>0</v>
      </c>
      <c r="BH147" s="172">
        <f>IF(N147="zníž. prenesená",J147,0)</f>
        <v>0</v>
      </c>
      <c r="BI147" s="172">
        <f>IF(N147="nulová",J147,0)</f>
        <v>0</v>
      </c>
      <c r="BJ147" s="14" t="s">
        <v>146</v>
      </c>
      <c r="BK147" s="172">
        <f>ROUND(I147*H147,2)</f>
        <v>0</v>
      </c>
      <c r="BL147" s="14" t="s">
        <v>145</v>
      </c>
      <c r="BM147" s="171" t="s">
        <v>239</v>
      </c>
    </row>
    <row r="148" spans="1:65" s="2" customFormat="1" ht="24" customHeight="1">
      <c r="A148" s="29"/>
      <c r="B148" s="158"/>
      <c r="C148" s="173" t="s">
        <v>218</v>
      </c>
      <c r="D148" s="173" t="s">
        <v>214</v>
      </c>
      <c r="E148" s="174" t="s">
        <v>241</v>
      </c>
      <c r="F148" s="175" t="s">
        <v>242</v>
      </c>
      <c r="G148" s="176" t="s">
        <v>230</v>
      </c>
      <c r="H148" s="177">
        <v>15</v>
      </c>
      <c r="I148" s="178"/>
      <c r="J148" s="179">
        <f>ROUND(I148*H148,2)</f>
        <v>0</v>
      </c>
      <c r="K148" s="180"/>
      <c r="L148" s="181"/>
      <c r="M148" s="182" t="s">
        <v>1</v>
      </c>
      <c r="N148" s="183" t="s">
        <v>39</v>
      </c>
      <c r="O148" s="55"/>
      <c r="P148" s="169">
        <f>O148*H148</f>
        <v>0</v>
      </c>
      <c r="Q148" s="169">
        <v>1.4E-2</v>
      </c>
      <c r="R148" s="169">
        <f>Q148*H148</f>
        <v>0.21</v>
      </c>
      <c r="S148" s="169">
        <v>0</v>
      </c>
      <c r="T148" s="170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1" t="s">
        <v>172</v>
      </c>
      <c r="AT148" s="171" t="s">
        <v>214</v>
      </c>
      <c r="AU148" s="171" t="s">
        <v>146</v>
      </c>
      <c r="AY148" s="14" t="s">
        <v>139</v>
      </c>
      <c r="BE148" s="172">
        <f>IF(N148="základná",J148,0)</f>
        <v>0</v>
      </c>
      <c r="BF148" s="172">
        <f>IF(N148="znížená",J148,0)</f>
        <v>0</v>
      </c>
      <c r="BG148" s="172">
        <f>IF(N148="zákl. prenesená",J148,0)</f>
        <v>0</v>
      </c>
      <c r="BH148" s="172">
        <f>IF(N148="zníž. prenesená",J148,0)</f>
        <v>0</v>
      </c>
      <c r="BI148" s="172">
        <f>IF(N148="nulová",J148,0)</f>
        <v>0</v>
      </c>
      <c r="BJ148" s="14" t="s">
        <v>146</v>
      </c>
      <c r="BK148" s="172">
        <f>ROUND(I148*H148,2)</f>
        <v>0</v>
      </c>
      <c r="BL148" s="14" t="s">
        <v>145</v>
      </c>
      <c r="BM148" s="171" t="s">
        <v>243</v>
      </c>
    </row>
    <row r="149" spans="1:65" s="2" customFormat="1" ht="24" customHeight="1">
      <c r="A149" s="29"/>
      <c r="B149" s="158"/>
      <c r="C149" s="159" t="s">
        <v>7</v>
      </c>
      <c r="D149" s="159" t="s">
        <v>141</v>
      </c>
      <c r="E149" s="160" t="s">
        <v>301</v>
      </c>
      <c r="F149" s="161" t="s">
        <v>302</v>
      </c>
      <c r="G149" s="162" t="s">
        <v>230</v>
      </c>
      <c r="H149" s="163">
        <v>3</v>
      </c>
      <c r="I149" s="164"/>
      <c r="J149" s="165">
        <f>ROUND(I149*H149,2)</f>
        <v>0</v>
      </c>
      <c r="K149" s="166"/>
      <c r="L149" s="30"/>
      <c r="M149" s="167" t="s">
        <v>1</v>
      </c>
      <c r="N149" s="168" t="s">
        <v>39</v>
      </c>
      <c r="O149" s="55"/>
      <c r="P149" s="169">
        <f>O149*H149</f>
        <v>0</v>
      </c>
      <c r="Q149" s="169">
        <v>1.49E-2</v>
      </c>
      <c r="R149" s="169">
        <f>Q149*H149</f>
        <v>4.4700000000000004E-2</v>
      </c>
      <c r="S149" s="169">
        <v>0</v>
      </c>
      <c r="T149" s="170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1" t="s">
        <v>145</v>
      </c>
      <c r="AT149" s="171" t="s">
        <v>141</v>
      </c>
      <c r="AU149" s="171" t="s">
        <v>146</v>
      </c>
      <c r="AY149" s="14" t="s">
        <v>139</v>
      </c>
      <c r="BE149" s="172">
        <f>IF(N149="základná",J149,0)</f>
        <v>0</v>
      </c>
      <c r="BF149" s="172">
        <f>IF(N149="znížená",J149,0)</f>
        <v>0</v>
      </c>
      <c r="BG149" s="172">
        <f>IF(N149="zákl. prenesená",J149,0)</f>
        <v>0</v>
      </c>
      <c r="BH149" s="172">
        <f>IF(N149="zníž. prenesená",J149,0)</f>
        <v>0</v>
      </c>
      <c r="BI149" s="172">
        <f>IF(N149="nulová",J149,0)</f>
        <v>0</v>
      </c>
      <c r="BJ149" s="14" t="s">
        <v>146</v>
      </c>
      <c r="BK149" s="172">
        <f>ROUND(I149*H149,2)</f>
        <v>0</v>
      </c>
      <c r="BL149" s="14" t="s">
        <v>145</v>
      </c>
      <c r="BM149" s="171" t="s">
        <v>326</v>
      </c>
    </row>
    <row r="150" spans="1:65" s="2" customFormat="1" ht="36" customHeight="1">
      <c r="A150" s="29"/>
      <c r="B150" s="158"/>
      <c r="C150" s="173" t="s">
        <v>227</v>
      </c>
      <c r="D150" s="173" t="s">
        <v>214</v>
      </c>
      <c r="E150" s="174" t="s">
        <v>304</v>
      </c>
      <c r="F150" s="175" t="s">
        <v>305</v>
      </c>
      <c r="G150" s="176" t="s">
        <v>230</v>
      </c>
      <c r="H150" s="177">
        <v>3</v>
      </c>
      <c r="I150" s="178"/>
      <c r="J150" s="179">
        <f>ROUND(I150*H150,2)</f>
        <v>0</v>
      </c>
      <c r="K150" s="180"/>
      <c r="L150" s="181"/>
      <c r="M150" s="182" t="s">
        <v>1</v>
      </c>
      <c r="N150" s="183" t="s">
        <v>39</v>
      </c>
      <c r="O150" s="55"/>
      <c r="P150" s="169">
        <f>O150*H150</f>
        <v>0</v>
      </c>
      <c r="Q150" s="169">
        <v>0.27100000000000002</v>
      </c>
      <c r="R150" s="169">
        <f>Q150*H150</f>
        <v>0.81300000000000006</v>
      </c>
      <c r="S150" s="169">
        <v>0</v>
      </c>
      <c r="T150" s="170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1" t="s">
        <v>172</v>
      </c>
      <c r="AT150" s="171" t="s">
        <v>214</v>
      </c>
      <c r="AU150" s="171" t="s">
        <v>146</v>
      </c>
      <c r="AY150" s="14" t="s">
        <v>139</v>
      </c>
      <c r="BE150" s="172">
        <f>IF(N150="základná",J150,0)</f>
        <v>0</v>
      </c>
      <c r="BF150" s="172">
        <f>IF(N150="znížená",J150,0)</f>
        <v>0</v>
      </c>
      <c r="BG150" s="172">
        <f>IF(N150="zákl. prenesená",J150,0)</f>
        <v>0</v>
      </c>
      <c r="BH150" s="172">
        <f>IF(N150="zníž. prenesená",J150,0)</f>
        <v>0</v>
      </c>
      <c r="BI150" s="172">
        <f>IF(N150="nulová",J150,0)</f>
        <v>0</v>
      </c>
      <c r="BJ150" s="14" t="s">
        <v>146</v>
      </c>
      <c r="BK150" s="172">
        <f>ROUND(I150*H150,2)</f>
        <v>0</v>
      </c>
      <c r="BL150" s="14" t="s">
        <v>145</v>
      </c>
      <c r="BM150" s="171" t="s">
        <v>327</v>
      </c>
    </row>
    <row r="151" spans="1:65" s="12" customFormat="1" ht="22.9" customHeight="1">
      <c r="B151" s="145"/>
      <c r="D151" s="146" t="s">
        <v>72</v>
      </c>
      <c r="E151" s="156" t="s">
        <v>252</v>
      </c>
      <c r="F151" s="156" t="s">
        <v>253</v>
      </c>
      <c r="I151" s="148"/>
      <c r="J151" s="157">
        <f>BK151</f>
        <v>0</v>
      </c>
      <c r="L151" s="145"/>
      <c r="M151" s="150"/>
      <c r="N151" s="151"/>
      <c r="O151" s="151"/>
      <c r="P151" s="152">
        <f>P152</f>
        <v>0</v>
      </c>
      <c r="Q151" s="151"/>
      <c r="R151" s="152">
        <f>R152</f>
        <v>0</v>
      </c>
      <c r="S151" s="151"/>
      <c r="T151" s="153">
        <f>T152</f>
        <v>0</v>
      </c>
      <c r="AR151" s="146" t="s">
        <v>81</v>
      </c>
      <c r="AT151" s="154" t="s">
        <v>72</v>
      </c>
      <c r="AU151" s="154" t="s">
        <v>81</v>
      </c>
      <c r="AY151" s="146" t="s">
        <v>139</v>
      </c>
      <c r="BK151" s="155">
        <f>BK152</f>
        <v>0</v>
      </c>
    </row>
    <row r="152" spans="1:65" s="2" customFormat="1" ht="24" customHeight="1">
      <c r="A152" s="29"/>
      <c r="B152" s="158"/>
      <c r="C152" s="159" t="s">
        <v>232</v>
      </c>
      <c r="D152" s="159" t="s">
        <v>141</v>
      </c>
      <c r="E152" s="160" t="s">
        <v>255</v>
      </c>
      <c r="F152" s="161" t="s">
        <v>256</v>
      </c>
      <c r="G152" s="162" t="s">
        <v>257</v>
      </c>
      <c r="H152" s="163">
        <v>41.27</v>
      </c>
      <c r="I152" s="164"/>
      <c r="J152" s="165">
        <f>ROUND(I152*H152,2)</f>
        <v>0</v>
      </c>
      <c r="K152" s="166"/>
      <c r="L152" s="30"/>
      <c r="M152" s="184" t="s">
        <v>1</v>
      </c>
      <c r="N152" s="185" t="s">
        <v>39</v>
      </c>
      <c r="O152" s="186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1" t="s">
        <v>145</v>
      </c>
      <c r="AT152" s="171" t="s">
        <v>141</v>
      </c>
      <c r="AU152" s="171" t="s">
        <v>146</v>
      </c>
      <c r="AY152" s="14" t="s">
        <v>139</v>
      </c>
      <c r="BE152" s="172">
        <f>IF(N152="základná",J152,0)</f>
        <v>0</v>
      </c>
      <c r="BF152" s="172">
        <f>IF(N152="znížená",J152,0)</f>
        <v>0</v>
      </c>
      <c r="BG152" s="172">
        <f>IF(N152="zákl. prenesená",J152,0)</f>
        <v>0</v>
      </c>
      <c r="BH152" s="172">
        <f>IF(N152="zníž. prenesená",J152,0)</f>
        <v>0</v>
      </c>
      <c r="BI152" s="172">
        <f>IF(N152="nulová",J152,0)</f>
        <v>0</v>
      </c>
      <c r="BJ152" s="14" t="s">
        <v>146</v>
      </c>
      <c r="BK152" s="172">
        <f>ROUND(I152*H152,2)</f>
        <v>0</v>
      </c>
      <c r="BL152" s="14" t="s">
        <v>145</v>
      </c>
      <c r="BM152" s="171" t="s">
        <v>258</v>
      </c>
    </row>
    <row r="153" spans="1:65" s="2" customFormat="1" ht="7" customHeight="1">
      <c r="A153" s="29"/>
      <c r="B153" s="44"/>
      <c r="C153" s="45"/>
      <c r="D153" s="45"/>
      <c r="E153" s="45"/>
      <c r="F153" s="45"/>
      <c r="G153" s="45"/>
      <c r="H153" s="45"/>
      <c r="I153" s="117"/>
      <c r="J153" s="45"/>
      <c r="K153" s="45"/>
      <c r="L153" s="30"/>
      <c r="M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</row>
  </sheetData>
  <autoFilter ref="C122:K152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4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0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0"/>
      <c r="L2" s="205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103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73</v>
      </c>
    </row>
    <row r="4" spans="1:46" s="1" customFormat="1" ht="25" customHeight="1">
      <c r="B4" s="17"/>
      <c r="D4" s="18" t="s">
        <v>110</v>
      </c>
      <c r="I4" s="90"/>
      <c r="L4" s="17"/>
      <c r="M4" s="92" t="s">
        <v>8</v>
      </c>
      <c r="AT4" s="14" t="s">
        <v>3</v>
      </c>
    </row>
    <row r="5" spans="1:46" s="1" customFormat="1" ht="7" customHeight="1">
      <c r="B5" s="17"/>
      <c r="I5" s="90"/>
      <c r="L5" s="17"/>
    </row>
    <row r="6" spans="1:46" s="1" customFormat="1" ht="12" customHeight="1">
      <c r="B6" s="17"/>
      <c r="D6" s="24" t="s">
        <v>14</v>
      </c>
      <c r="I6" s="90"/>
      <c r="L6" s="17"/>
    </row>
    <row r="7" spans="1:46" s="1" customFormat="1" ht="16.5" customHeight="1">
      <c r="B7" s="17"/>
      <c r="E7" s="229" t="str">
        <f>'Rekapitulácia stavby'!K6</f>
        <v>Doplnková infraštruktúra v meste Stará Ľubovňa</v>
      </c>
      <c r="F7" s="230"/>
      <c r="G7" s="230"/>
      <c r="H7" s="230"/>
      <c r="I7" s="90"/>
      <c r="L7" s="17"/>
    </row>
    <row r="8" spans="1:46" s="2" customFormat="1" ht="12" customHeight="1">
      <c r="A8" s="29"/>
      <c r="B8" s="30"/>
      <c r="C8" s="29"/>
      <c r="D8" s="24" t="s">
        <v>111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3" t="s">
        <v>328</v>
      </c>
      <c r="F9" s="228"/>
      <c r="G9" s="228"/>
      <c r="H9" s="228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9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94" t="s">
        <v>20</v>
      </c>
      <c r="J12" s="52">
        <f>'Rekapitulácia stavby'!AN8</f>
        <v>43908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94" t="s">
        <v>24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1" t="str">
        <f>'Rekapitulácia stavby'!E14</f>
        <v>Vyplň údaj</v>
      </c>
      <c r="F18" s="216"/>
      <c r="G18" s="216"/>
      <c r="H18" s="216"/>
      <c r="I18" s="94" t="s">
        <v>24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94" t="s">
        <v>22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94" t="s">
        <v>24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24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20" t="s">
        <v>1</v>
      </c>
      <c r="F27" s="220"/>
      <c r="G27" s="220"/>
      <c r="H27" s="220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4" customHeight="1">
      <c r="A30" s="29"/>
      <c r="B30" s="30"/>
      <c r="C30" s="29"/>
      <c r="D30" s="100" t="s">
        <v>33</v>
      </c>
      <c r="E30" s="29"/>
      <c r="F30" s="29"/>
      <c r="G30" s="29"/>
      <c r="H30" s="29"/>
      <c r="I30" s="93"/>
      <c r="J30" s="68">
        <f>ROUND(J123,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101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102" t="s">
        <v>37</v>
      </c>
      <c r="E33" s="24" t="s">
        <v>38</v>
      </c>
      <c r="F33" s="103">
        <f>ROUND((SUM(BE123:BE163)),  2)</f>
        <v>0</v>
      </c>
      <c r="G33" s="29"/>
      <c r="H33" s="29"/>
      <c r="I33" s="104">
        <v>0.2</v>
      </c>
      <c r="J33" s="103">
        <f>ROUND(((SUM(BE123:BE163))*I33),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24" t="s">
        <v>39</v>
      </c>
      <c r="F34" s="103">
        <f>ROUND((SUM(BF123:BF163)),  2)</f>
        <v>0</v>
      </c>
      <c r="G34" s="29"/>
      <c r="H34" s="29"/>
      <c r="I34" s="104">
        <v>0.2</v>
      </c>
      <c r="J34" s="103">
        <f>ROUND(((SUM(BF123:BF163))*I34),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4" t="s">
        <v>40</v>
      </c>
      <c r="F35" s="103">
        <f>ROUND((SUM(BG123:BG163)),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4" t="s">
        <v>41</v>
      </c>
      <c r="F36" s="103">
        <f>ROUND((SUM(BH123:BH163)),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24" t="s">
        <v>42</v>
      </c>
      <c r="F37" s="103">
        <f>ROUND((SUM(BI123:BI163)),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4" customHeight="1">
      <c r="A39" s="29"/>
      <c r="B39" s="30"/>
      <c r="C39" s="105"/>
      <c r="D39" s="106" t="s">
        <v>43</v>
      </c>
      <c r="E39" s="57"/>
      <c r="F39" s="57"/>
      <c r="G39" s="107" t="s">
        <v>44</v>
      </c>
      <c r="H39" s="108" t="s">
        <v>45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17"/>
      <c r="I41" s="90"/>
      <c r="L41" s="17"/>
    </row>
    <row r="42" spans="1:31" s="1" customFormat="1" ht="14.5" customHeight="1">
      <c r="B42" s="17"/>
      <c r="I42" s="90"/>
      <c r="L42" s="17"/>
    </row>
    <row r="43" spans="1:31" s="1" customFormat="1" ht="14.5" customHeight="1">
      <c r="B43" s="17"/>
      <c r="I43" s="90"/>
      <c r="L43" s="17"/>
    </row>
    <row r="44" spans="1:31" s="1" customFormat="1" ht="14.5" customHeight="1">
      <c r="B44" s="17"/>
      <c r="I44" s="90"/>
      <c r="L44" s="17"/>
    </row>
    <row r="45" spans="1:31" s="1" customFormat="1" ht="14.5" customHeight="1">
      <c r="B45" s="17"/>
      <c r="I45" s="90"/>
      <c r="L45" s="17"/>
    </row>
    <row r="46" spans="1:31" s="1" customFormat="1" ht="14.5" customHeight="1">
      <c r="B46" s="17"/>
      <c r="I46" s="90"/>
      <c r="L46" s="17"/>
    </row>
    <row r="47" spans="1:31" s="1" customFormat="1" ht="14.5" customHeight="1">
      <c r="B47" s="17"/>
      <c r="I47" s="90"/>
      <c r="L47" s="17"/>
    </row>
    <row r="48" spans="1:31" s="1" customFormat="1" ht="14.5" customHeight="1">
      <c r="B48" s="17"/>
      <c r="I48" s="90"/>
      <c r="L48" s="17"/>
    </row>
    <row r="49" spans="1:31" s="1" customFormat="1" ht="14.5" customHeight="1">
      <c r="B49" s="17"/>
      <c r="I49" s="90"/>
      <c r="L49" s="17"/>
    </row>
    <row r="50" spans="1:31" s="2" customFormat="1" ht="14.5" customHeight="1">
      <c r="B50" s="39"/>
      <c r="D50" s="40" t="s">
        <v>46</v>
      </c>
      <c r="E50" s="41"/>
      <c r="F50" s="41"/>
      <c r="G50" s="40" t="s">
        <v>47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5">
      <c r="A61" s="29"/>
      <c r="B61" s="30"/>
      <c r="C61" s="29"/>
      <c r="D61" s="42" t="s">
        <v>48</v>
      </c>
      <c r="E61" s="32"/>
      <c r="F61" s="113" t="s">
        <v>49</v>
      </c>
      <c r="G61" s="42" t="s">
        <v>48</v>
      </c>
      <c r="H61" s="32"/>
      <c r="I61" s="114"/>
      <c r="J61" s="11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5">
      <c r="A76" s="29"/>
      <c r="B76" s="30"/>
      <c r="C76" s="29"/>
      <c r="D76" s="42" t="s">
        <v>48</v>
      </c>
      <c r="E76" s="32"/>
      <c r="F76" s="113" t="s">
        <v>49</v>
      </c>
      <c r="G76" s="42" t="s">
        <v>48</v>
      </c>
      <c r="H76" s="32"/>
      <c r="I76" s="114"/>
      <c r="J76" s="11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hidden="1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hidden="1" customHeight="1">
      <c r="A82" s="29"/>
      <c r="B82" s="30"/>
      <c r="C82" s="18" t="s">
        <v>113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hidden="1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9" t="str">
        <f>E7</f>
        <v>Doplnková infraštruktúra v meste Stará Ľubovňa</v>
      </c>
      <c r="F85" s="230"/>
      <c r="G85" s="230"/>
      <c r="H85" s="230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111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3" t="str">
        <f>E9</f>
        <v>08 - SO 01 Prístrešok na bicykle 8,3x2,8m (ZŠ Za vodou)</v>
      </c>
      <c r="F87" s="228"/>
      <c r="G87" s="228"/>
      <c r="H87" s="228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hidden="1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>Stará Ľubovňa</v>
      </c>
      <c r="G89" s="29"/>
      <c r="H89" s="29"/>
      <c r="I89" s="94" t="s">
        <v>20</v>
      </c>
      <c r="J89" s="52">
        <f>IF(J12="","",J12)</f>
        <v>43908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hidden="1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8" hidden="1" customHeight="1">
      <c r="A91" s="29"/>
      <c r="B91" s="30"/>
      <c r="C91" s="24" t="s">
        <v>21</v>
      </c>
      <c r="D91" s="29"/>
      <c r="E91" s="29"/>
      <c r="F91" s="22" t="str">
        <f>E15</f>
        <v>Mesto Stará Ľubovňa</v>
      </c>
      <c r="G91" s="29"/>
      <c r="H91" s="29"/>
      <c r="I91" s="94" t="s">
        <v>27</v>
      </c>
      <c r="J91" s="27" t="str">
        <f>E21</f>
        <v>Ing. arch. Patrik Kasperkevič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94" t="s">
        <v>30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4" hidden="1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9" t="s">
        <v>114</v>
      </c>
      <c r="D94" s="105"/>
      <c r="E94" s="105"/>
      <c r="F94" s="105"/>
      <c r="G94" s="105"/>
      <c r="H94" s="105"/>
      <c r="I94" s="120"/>
      <c r="J94" s="121" t="s">
        <v>115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4" hidden="1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22" t="s">
        <v>116</v>
      </c>
      <c r="D96" s="29"/>
      <c r="E96" s="29"/>
      <c r="F96" s="29"/>
      <c r="G96" s="29"/>
      <c r="H96" s="29"/>
      <c r="I96" s="93"/>
      <c r="J96" s="68">
        <f>J123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117</v>
      </c>
    </row>
    <row r="97" spans="1:31" s="9" customFormat="1" ht="25" hidden="1" customHeight="1">
      <c r="B97" s="123"/>
      <c r="D97" s="124" t="s">
        <v>118</v>
      </c>
      <c r="E97" s="125"/>
      <c r="F97" s="125"/>
      <c r="G97" s="125"/>
      <c r="H97" s="125"/>
      <c r="I97" s="126"/>
      <c r="J97" s="127">
        <f>J124</f>
        <v>0</v>
      </c>
      <c r="L97" s="123"/>
    </row>
    <row r="98" spans="1:31" s="10" customFormat="1" ht="19.899999999999999" hidden="1" customHeight="1">
      <c r="B98" s="128"/>
      <c r="D98" s="129" t="s">
        <v>119</v>
      </c>
      <c r="E98" s="130"/>
      <c r="F98" s="130"/>
      <c r="G98" s="130"/>
      <c r="H98" s="130"/>
      <c r="I98" s="131"/>
      <c r="J98" s="132">
        <f>J125</f>
        <v>0</v>
      </c>
      <c r="L98" s="128"/>
    </row>
    <row r="99" spans="1:31" s="10" customFormat="1" ht="19.899999999999999" hidden="1" customHeight="1">
      <c r="B99" s="128"/>
      <c r="D99" s="129" t="s">
        <v>120</v>
      </c>
      <c r="E99" s="130"/>
      <c r="F99" s="130"/>
      <c r="G99" s="130"/>
      <c r="H99" s="130"/>
      <c r="I99" s="131"/>
      <c r="J99" s="132">
        <f>J135</f>
        <v>0</v>
      </c>
      <c r="L99" s="128"/>
    </row>
    <row r="100" spans="1:31" s="10" customFormat="1" ht="19.899999999999999" hidden="1" customHeight="1">
      <c r="B100" s="128"/>
      <c r="D100" s="129" t="s">
        <v>121</v>
      </c>
      <c r="E100" s="130"/>
      <c r="F100" s="130"/>
      <c r="G100" s="130"/>
      <c r="H100" s="130"/>
      <c r="I100" s="131"/>
      <c r="J100" s="132">
        <f>J142</f>
        <v>0</v>
      </c>
      <c r="L100" s="128"/>
    </row>
    <row r="101" spans="1:31" s="10" customFormat="1" ht="19.899999999999999" hidden="1" customHeight="1">
      <c r="B101" s="128"/>
      <c r="D101" s="129" t="s">
        <v>122</v>
      </c>
      <c r="E101" s="130"/>
      <c r="F101" s="130"/>
      <c r="G101" s="130"/>
      <c r="H101" s="130"/>
      <c r="I101" s="131"/>
      <c r="J101" s="132">
        <f>J144</f>
        <v>0</v>
      </c>
      <c r="L101" s="128"/>
    </row>
    <row r="102" spans="1:31" s="10" customFormat="1" ht="19.899999999999999" hidden="1" customHeight="1">
      <c r="B102" s="128"/>
      <c r="D102" s="129" t="s">
        <v>123</v>
      </c>
      <c r="E102" s="130"/>
      <c r="F102" s="130"/>
      <c r="G102" s="130"/>
      <c r="H102" s="130"/>
      <c r="I102" s="131"/>
      <c r="J102" s="132">
        <f>J150</f>
        <v>0</v>
      </c>
      <c r="L102" s="128"/>
    </row>
    <row r="103" spans="1:31" s="10" customFormat="1" ht="19.899999999999999" hidden="1" customHeight="1">
      <c r="B103" s="128"/>
      <c r="D103" s="129" t="s">
        <v>124</v>
      </c>
      <c r="E103" s="130"/>
      <c r="F103" s="130"/>
      <c r="G103" s="130"/>
      <c r="H103" s="130"/>
      <c r="I103" s="131"/>
      <c r="J103" s="132">
        <f>J162</f>
        <v>0</v>
      </c>
      <c r="L103" s="128"/>
    </row>
    <row r="104" spans="1:31" s="2" customFormat="1" ht="21.75" hidden="1" customHeight="1">
      <c r="A104" s="29"/>
      <c r="B104" s="30"/>
      <c r="C104" s="29"/>
      <c r="D104" s="29"/>
      <c r="E104" s="29"/>
      <c r="F104" s="29"/>
      <c r="G104" s="29"/>
      <c r="H104" s="29"/>
      <c r="I104" s="93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7" hidden="1" customHeight="1">
      <c r="A105" s="29"/>
      <c r="B105" s="44"/>
      <c r="C105" s="45"/>
      <c r="D105" s="45"/>
      <c r="E105" s="45"/>
      <c r="F105" s="45"/>
      <c r="G105" s="45"/>
      <c r="H105" s="45"/>
      <c r="I105" s="117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hidden="1"/>
    <row r="107" spans="1:31" hidden="1"/>
    <row r="108" spans="1:31" hidden="1"/>
    <row r="109" spans="1:31" s="2" customFormat="1" ht="7" customHeight="1">
      <c r="A109" s="29"/>
      <c r="B109" s="46"/>
      <c r="C109" s="47"/>
      <c r="D109" s="47"/>
      <c r="E109" s="47"/>
      <c r="F109" s="47"/>
      <c r="G109" s="47"/>
      <c r="H109" s="47"/>
      <c r="I109" s="118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5" customHeight="1">
      <c r="A110" s="29"/>
      <c r="B110" s="30"/>
      <c r="C110" s="18" t="s">
        <v>125</v>
      </c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7" customHeight="1">
      <c r="A111" s="29"/>
      <c r="B111" s="30"/>
      <c r="C111" s="29"/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14</v>
      </c>
      <c r="D112" s="29"/>
      <c r="E112" s="29"/>
      <c r="F112" s="29"/>
      <c r="G112" s="29"/>
      <c r="H112" s="29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29" t="str">
        <f>E7</f>
        <v>Doplnková infraštruktúra v meste Stará Ľubovňa</v>
      </c>
      <c r="F113" s="230"/>
      <c r="G113" s="230"/>
      <c r="H113" s="230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111</v>
      </c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213" t="str">
        <f>E9</f>
        <v>08 - SO 01 Prístrešok na bicykle 8,3x2,8m (ZŠ Za vodou)</v>
      </c>
      <c r="F115" s="228"/>
      <c r="G115" s="228"/>
      <c r="H115" s="228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7" customHeight="1">
      <c r="A116" s="29"/>
      <c r="B116" s="30"/>
      <c r="C116" s="29"/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18</v>
      </c>
      <c r="D117" s="29"/>
      <c r="E117" s="29"/>
      <c r="F117" s="22" t="str">
        <f>F12</f>
        <v>Stará Ľubovňa</v>
      </c>
      <c r="G117" s="29"/>
      <c r="H117" s="29"/>
      <c r="I117" s="94" t="s">
        <v>20</v>
      </c>
      <c r="J117" s="52">
        <f>IF(J12="","",J12)</f>
        <v>43908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7" customHeight="1">
      <c r="A118" s="29"/>
      <c r="B118" s="30"/>
      <c r="C118" s="29"/>
      <c r="D118" s="29"/>
      <c r="E118" s="29"/>
      <c r="F118" s="29"/>
      <c r="G118" s="29"/>
      <c r="H118" s="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8" customHeight="1">
      <c r="A119" s="29"/>
      <c r="B119" s="30"/>
      <c r="C119" s="24" t="s">
        <v>21</v>
      </c>
      <c r="D119" s="29"/>
      <c r="E119" s="29"/>
      <c r="F119" s="22" t="str">
        <f>E15</f>
        <v>Mesto Stará Ľubovňa</v>
      </c>
      <c r="G119" s="29"/>
      <c r="H119" s="29"/>
      <c r="I119" s="94" t="s">
        <v>27</v>
      </c>
      <c r="J119" s="27" t="str">
        <f>E21</f>
        <v>Ing. arch. Patrik Kasperkevič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5" customHeight="1">
      <c r="A120" s="29"/>
      <c r="B120" s="30"/>
      <c r="C120" s="24" t="s">
        <v>25</v>
      </c>
      <c r="D120" s="29"/>
      <c r="E120" s="29"/>
      <c r="F120" s="22" t="str">
        <f>IF(E18="","",E18)</f>
        <v>Vyplň údaj</v>
      </c>
      <c r="G120" s="29"/>
      <c r="H120" s="29"/>
      <c r="I120" s="94" t="s">
        <v>30</v>
      </c>
      <c r="J120" s="27" t="str">
        <f>E24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4" customHeight="1">
      <c r="A121" s="29"/>
      <c r="B121" s="30"/>
      <c r="C121" s="29"/>
      <c r="D121" s="29"/>
      <c r="E121" s="29"/>
      <c r="F121" s="29"/>
      <c r="G121" s="29"/>
      <c r="H121" s="29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33"/>
      <c r="B122" s="134"/>
      <c r="C122" s="135" t="s">
        <v>126</v>
      </c>
      <c r="D122" s="136" t="s">
        <v>58</v>
      </c>
      <c r="E122" s="136" t="s">
        <v>54</v>
      </c>
      <c r="F122" s="136" t="s">
        <v>55</v>
      </c>
      <c r="G122" s="136" t="s">
        <v>127</v>
      </c>
      <c r="H122" s="136" t="s">
        <v>128</v>
      </c>
      <c r="I122" s="137" t="s">
        <v>129</v>
      </c>
      <c r="J122" s="138" t="s">
        <v>115</v>
      </c>
      <c r="K122" s="139" t="s">
        <v>130</v>
      </c>
      <c r="L122" s="140"/>
      <c r="M122" s="59" t="s">
        <v>1</v>
      </c>
      <c r="N122" s="60" t="s">
        <v>37</v>
      </c>
      <c r="O122" s="60" t="s">
        <v>131</v>
      </c>
      <c r="P122" s="60" t="s">
        <v>132</v>
      </c>
      <c r="Q122" s="60" t="s">
        <v>133</v>
      </c>
      <c r="R122" s="60" t="s">
        <v>134</v>
      </c>
      <c r="S122" s="60" t="s">
        <v>135</v>
      </c>
      <c r="T122" s="61" t="s">
        <v>136</v>
      </c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</row>
    <row r="123" spans="1:65" s="2" customFormat="1" ht="22.9" customHeight="1">
      <c r="A123" s="29"/>
      <c r="B123" s="30"/>
      <c r="C123" s="66" t="s">
        <v>116</v>
      </c>
      <c r="D123" s="29"/>
      <c r="E123" s="29"/>
      <c r="F123" s="29"/>
      <c r="G123" s="29"/>
      <c r="H123" s="29"/>
      <c r="I123" s="93"/>
      <c r="J123" s="141">
        <f>BK123</f>
        <v>0</v>
      </c>
      <c r="K123" s="29"/>
      <c r="L123" s="30"/>
      <c r="M123" s="62"/>
      <c r="N123" s="53"/>
      <c r="O123" s="63"/>
      <c r="P123" s="142">
        <f>P124</f>
        <v>0</v>
      </c>
      <c r="Q123" s="63"/>
      <c r="R123" s="142">
        <f>R124</f>
        <v>38.721926269999997</v>
      </c>
      <c r="S123" s="63"/>
      <c r="T123" s="143">
        <f>T124</f>
        <v>3.1592000000000002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72</v>
      </c>
      <c r="AU123" s="14" t="s">
        <v>117</v>
      </c>
      <c r="BK123" s="144">
        <f>BK124</f>
        <v>0</v>
      </c>
    </row>
    <row r="124" spans="1:65" s="12" customFormat="1" ht="25.9" customHeight="1">
      <c r="B124" s="145"/>
      <c r="D124" s="146" t="s">
        <v>72</v>
      </c>
      <c r="E124" s="147" t="s">
        <v>137</v>
      </c>
      <c r="F124" s="147" t="s">
        <v>138</v>
      </c>
      <c r="I124" s="148"/>
      <c r="J124" s="149">
        <f>BK124</f>
        <v>0</v>
      </c>
      <c r="L124" s="145"/>
      <c r="M124" s="150"/>
      <c r="N124" s="151"/>
      <c r="O124" s="151"/>
      <c r="P124" s="152">
        <f>P125+P135+P142+P144+P150+P162</f>
        <v>0</v>
      </c>
      <c r="Q124" s="151"/>
      <c r="R124" s="152">
        <f>R125+R135+R142+R144+R150+R162</f>
        <v>38.721926269999997</v>
      </c>
      <c r="S124" s="151"/>
      <c r="T124" s="153">
        <f>T125+T135+T142+T144+T150+T162</f>
        <v>3.1592000000000002</v>
      </c>
      <c r="AR124" s="146" t="s">
        <v>81</v>
      </c>
      <c r="AT124" s="154" t="s">
        <v>72</v>
      </c>
      <c r="AU124" s="154" t="s">
        <v>73</v>
      </c>
      <c r="AY124" s="146" t="s">
        <v>139</v>
      </c>
      <c r="BK124" s="155">
        <f>BK125+BK135+BK142+BK144+BK150+BK162</f>
        <v>0</v>
      </c>
    </row>
    <row r="125" spans="1:65" s="12" customFormat="1" ht="22.9" customHeight="1">
      <c r="B125" s="145"/>
      <c r="D125" s="146" t="s">
        <v>72</v>
      </c>
      <c r="E125" s="156" t="s">
        <v>81</v>
      </c>
      <c r="F125" s="156" t="s">
        <v>140</v>
      </c>
      <c r="I125" s="148"/>
      <c r="J125" s="157">
        <f>BK125</f>
        <v>0</v>
      </c>
      <c r="L125" s="145"/>
      <c r="M125" s="150"/>
      <c r="N125" s="151"/>
      <c r="O125" s="151"/>
      <c r="P125" s="152">
        <f>SUM(P126:P134)</f>
        <v>0</v>
      </c>
      <c r="Q125" s="151"/>
      <c r="R125" s="152">
        <f>SUM(R126:R134)</f>
        <v>0</v>
      </c>
      <c r="S125" s="151"/>
      <c r="T125" s="153">
        <f>SUM(T126:T134)</f>
        <v>3.1592000000000002</v>
      </c>
      <c r="AR125" s="146" t="s">
        <v>81</v>
      </c>
      <c r="AT125" s="154" t="s">
        <v>72</v>
      </c>
      <c r="AU125" s="154" t="s">
        <v>81</v>
      </c>
      <c r="AY125" s="146" t="s">
        <v>139</v>
      </c>
      <c r="BK125" s="155">
        <f>SUM(BK126:BK134)</f>
        <v>0</v>
      </c>
    </row>
    <row r="126" spans="1:65" s="2" customFormat="1" ht="24" customHeight="1">
      <c r="A126" s="29"/>
      <c r="B126" s="158"/>
      <c r="C126" s="159" t="s">
        <v>81</v>
      </c>
      <c r="D126" s="159" t="s">
        <v>141</v>
      </c>
      <c r="E126" s="160" t="s">
        <v>281</v>
      </c>
      <c r="F126" s="161" t="s">
        <v>282</v>
      </c>
      <c r="G126" s="162" t="s">
        <v>169</v>
      </c>
      <c r="H126" s="163">
        <v>9.1999999999999993</v>
      </c>
      <c r="I126" s="164"/>
      <c r="J126" s="165">
        <f t="shared" ref="J126:J134" si="0">ROUND(I126*H126,2)</f>
        <v>0</v>
      </c>
      <c r="K126" s="166"/>
      <c r="L126" s="30"/>
      <c r="M126" s="167" t="s">
        <v>1</v>
      </c>
      <c r="N126" s="168" t="s">
        <v>39</v>
      </c>
      <c r="O126" s="55"/>
      <c r="P126" s="169">
        <f t="shared" ref="P126:P134" si="1">O126*H126</f>
        <v>0</v>
      </c>
      <c r="Q126" s="169">
        <v>0</v>
      </c>
      <c r="R126" s="169">
        <f t="shared" ref="R126:R134" si="2">Q126*H126</f>
        <v>0</v>
      </c>
      <c r="S126" s="169">
        <v>0.316</v>
      </c>
      <c r="T126" s="170">
        <f t="shared" ref="T126:T134" si="3">S126*H126</f>
        <v>2.9072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145</v>
      </c>
      <c r="AT126" s="171" t="s">
        <v>141</v>
      </c>
      <c r="AU126" s="171" t="s">
        <v>146</v>
      </c>
      <c r="AY126" s="14" t="s">
        <v>139</v>
      </c>
      <c r="BE126" s="172">
        <f t="shared" ref="BE126:BE134" si="4">IF(N126="základná",J126,0)</f>
        <v>0</v>
      </c>
      <c r="BF126" s="172">
        <f t="shared" ref="BF126:BF134" si="5">IF(N126="znížená",J126,0)</f>
        <v>0</v>
      </c>
      <c r="BG126" s="172">
        <f t="shared" ref="BG126:BG134" si="6">IF(N126="zákl. prenesená",J126,0)</f>
        <v>0</v>
      </c>
      <c r="BH126" s="172">
        <f t="shared" ref="BH126:BH134" si="7">IF(N126="zníž. prenesená",J126,0)</f>
        <v>0</v>
      </c>
      <c r="BI126" s="172">
        <f t="shared" ref="BI126:BI134" si="8">IF(N126="nulová",J126,0)</f>
        <v>0</v>
      </c>
      <c r="BJ126" s="14" t="s">
        <v>146</v>
      </c>
      <c r="BK126" s="172">
        <f t="shared" ref="BK126:BK134" si="9">ROUND(I126*H126,2)</f>
        <v>0</v>
      </c>
      <c r="BL126" s="14" t="s">
        <v>145</v>
      </c>
      <c r="BM126" s="171" t="s">
        <v>329</v>
      </c>
    </row>
    <row r="127" spans="1:65" s="2" customFormat="1" ht="24" customHeight="1">
      <c r="A127" s="29"/>
      <c r="B127" s="158"/>
      <c r="C127" s="159" t="s">
        <v>146</v>
      </c>
      <c r="D127" s="159" t="s">
        <v>141</v>
      </c>
      <c r="E127" s="160" t="s">
        <v>330</v>
      </c>
      <c r="F127" s="161" t="s">
        <v>331</v>
      </c>
      <c r="G127" s="162" t="s">
        <v>225</v>
      </c>
      <c r="H127" s="163">
        <v>6.3</v>
      </c>
      <c r="I127" s="164"/>
      <c r="J127" s="165">
        <f t="shared" si="0"/>
        <v>0</v>
      </c>
      <c r="K127" s="166"/>
      <c r="L127" s="30"/>
      <c r="M127" s="167" t="s">
        <v>1</v>
      </c>
      <c r="N127" s="168" t="s">
        <v>39</v>
      </c>
      <c r="O127" s="55"/>
      <c r="P127" s="169">
        <f t="shared" si="1"/>
        <v>0</v>
      </c>
      <c r="Q127" s="169">
        <v>0</v>
      </c>
      <c r="R127" s="169">
        <f t="shared" si="2"/>
        <v>0</v>
      </c>
      <c r="S127" s="169">
        <v>0.04</v>
      </c>
      <c r="T127" s="170">
        <f t="shared" si="3"/>
        <v>0.252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145</v>
      </c>
      <c r="AT127" s="171" t="s">
        <v>141</v>
      </c>
      <c r="AU127" s="171" t="s">
        <v>146</v>
      </c>
      <c r="AY127" s="14" t="s">
        <v>139</v>
      </c>
      <c r="BE127" s="172">
        <f t="shared" si="4"/>
        <v>0</v>
      </c>
      <c r="BF127" s="172">
        <f t="shared" si="5"/>
        <v>0</v>
      </c>
      <c r="BG127" s="172">
        <f t="shared" si="6"/>
        <v>0</v>
      </c>
      <c r="BH127" s="172">
        <f t="shared" si="7"/>
        <v>0</v>
      </c>
      <c r="BI127" s="172">
        <f t="shared" si="8"/>
        <v>0</v>
      </c>
      <c r="BJ127" s="14" t="s">
        <v>146</v>
      </c>
      <c r="BK127" s="172">
        <f t="shared" si="9"/>
        <v>0</v>
      </c>
      <c r="BL127" s="14" t="s">
        <v>145</v>
      </c>
      <c r="BM127" s="171" t="s">
        <v>332</v>
      </c>
    </row>
    <row r="128" spans="1:65" s="2" customFormat="1" ht="24" customHeight="1">
      <c r="A128" s="29"/>
      <c r="B128" s="158"/>
      <c r="C128" s="159" t="s">
        <v>151</v>
      </c>
      <c r="D128" s="159" t="s">
        <v>141</v>
      </c>
      <c r="E128" s="160" t="s">
        <v>142</v>
      </c>
      <c r="F128" s="161" t="s">
        <v>143</v>
      </c>
      <c r="G128" s="162" t="s">
        <v>144</v>
      </c>
      <c r="H128" s="163">
        <v>14.253</v>
      </c>
      <c r="I128" s="164"/>
      <c r="J128" s="165">
        <f t="shared" si="0"/>
        <v>0</v>
      </c>
      <c r="K128" s="166"/>
      <c r="L128" s="30"/>
      <c r="M128" s="167" t="s">
        <v>1</v>
      </c>
      <c r="N128" s="168" t="s">
        <v>39</v>
      </c>
      <c r="O128" s="55"/>
      <c r="P128" s="169">
        <f t="shared" si="1"/>
        <v>0</v>
      </c>
      <c r="Q128" s="169">
        <v>0</v>
      </c>
      <c r="R128" s="169">
        <f t="shared" si="2"/>
        <v>0</v>
      </c>
      <c r="S128" s="169">
        <v>0</v>
      </c>
      <c r="T128" s="170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145</v>
      </c>
      <c r="AT128" s="171" t="s">
        <v>141</v>
      </c>
      <c r="AU128" s="171" t="s">
        <v>146</v>
      </c>
      <c r="AY128" s="14" t="s">
        <v>139</v>
      </c>
      <c r="BE128" s="172">
        <f t="shared" si="4"/>
        <v>0</v>
      </c>
      <c r="BF128" s="172">
        <f t="shared" si="5"/>
        <v>0</v>
      </c>
      <c r="BG128" s="172">
        <f t="shared" si="6"/>
        <v>0</v>
      </c>
      <c r="BH128" s="172">
        <f t="shared" si="7"/>
        <v>0</v>
      </c>
      <c r="BI128" s="172">
        <f t="shared" si="8"/>
        <v>0</v>
      </c>
      <c r="BJ128" s="14" t="s">
        <v>146</v>
      </c>
      <c r="BK128" s="172">
        <f t="shared" si="9"/>
        <v>0</v>
      </c>
      <c r="BL128" s="14" t="s">
        <v>145</v>
      </c>
      <c r="BM128" s="171" t="s">
        <v>147</v>
      </c>
    </row>
    <row r="129" spans="1:65" s="2" customFormat="1" ht="24" customHeight="1">
      <c r="A129" s="29"/>
      <c r="B129" s="158"/>
      <c r="C129" s="159" t="s">
        <v>145</v>
      </c>
      <c r="D129" s="159" t="s">
        <v>141</v>
      </c>
      <c r="E129" s="160" t="s">
        <v>148</v>
      </c>
      <c r="F129" s="161" t="s">
        <v>149</v>
      </c>
      <c r="G129" s="162" t="s">
        <v>144</v>
      </c>
      <c r="H129" s="163">
        <v>14.253</v>
      </c>
      <c r="I129" s="164"/>
      <c r="J129" s="165">
        <f t="shared" si="0"/>
        <v>0</v>
      </c>
      <c r="K129" s="166"/>
      <c r="L129" s="30"/>
      <c r="M129" s="167" t="s">
        <v>1</v>
      </c>
      <c r="N129" s="168" t="s">
        <v>39</v>
      </c>
      <c r="O129" s="55"/>
      <c r="P129" s="169">
        <f t="shared" si="1"/>
        <v>0</v>
      </c>
      <c r="Q129" s="169">
        <v>0</v>
      </c>
      <c r="R129" s="169">
        <f t="shared" si="2"/>
        <v>0</v>
      </c>
      <c r="S129" s="169">
        <v>0</v>
      </c>
      <c r="T129" s="170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145</v>
      </c>
      <c r="AT129" s="171" t="s">
        <v>141</v>
      </c>
      <c r="AU129" s="171" t="s">
        <v>146</v>
      </c>
      <c r="AY129" s="14" t="s">
        <v>139</v>
      </c>
      <c r="BE129" s="172">
        <f t="shared" si="4"/>
        <v>0</v>
      </c>
      <c r="BF129" s="172">
        <f t="shared" si="5"/>
        <v>0</v>
      </c>
      <c r="BG129" s="172">
        <f t="shared" si="6"/>
        <v>0</v>
      </c>
      <c r="BH129" s="172">
        <f t="shared" si="7"/>
        <v>0</v>
      </c>
      <c r="BI129" s="172">
        <f t="shared" si="8"/>
        <v>0</v>
      </c>
      <c r="BJ129" s="14" t="s">
        <v>146</v>
      </c>
      <c r="BK129" s="172">
        <f t="shared" si="9"/>
        <v>0</v>
      </c>
      <c r="BL129" s="14" t="s">
        <v>145</v>
      </c>
      <c r="BM129" s="171" t="s">
        <v>150</v>
      </c>
    </row>
    <row r="130" spans="1:65" s="2" customFormat="1" ht="36" customHeight="1">
      <c r="A130" s="29"/>
      <c r="B130" s="158"/>
      <c r="C130" s="159" t="s">
        <v>158</v>
      </c>
      <c r="D130" s="159" t="s">
        <v>141</v>
      </c>
      <c r="E130" s="160" t="s">
        <v>152</v>
      </c>
      <c r="F130" s="161" t="s">
        <v>153</v>
      </c>
      <c r="G130" s="162" t="s">
        <v>144</v>
      </c>
      <c r="H130" s="163">
        <v>14.253</v>
      </c>
      <c r="I130" s="164"/>
      <c r="J130" s="165">
        <f t="shared" si="0"/>
        <v>0</v>
      </c>
      <c r="K130" s="166"/>
      <c r="L130" s="30"/>
      <c r="M130" s="167" t="s">
        <v>1</v>
      </c>
      <c r="N130" s="168" t="s">
        <v>39</v>
      </c>
      <c r="O130" s="55"/>
      <c r="P130" s="169">
        <f t="shared" si="1"/>
        <v>0</v>
      </c>
      <c r="Q130" s="169">
        <v>0</v>
      </c>
      <c r="R130" s="169">
        <f t="shared" si="2"/>
        <v>0</v>
      </c>
      <c r="S130" s="169">
        <v>0</v>
      </c>
      <c r="T130" s="170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145</v>
      </c>
      <c r="AT130" s="171" t="s">
        <v>141</v>
      </c>
      <c r="AU130" s="171" t="s">
        <v>146</v>
      </c>
      <c r="AY130" s="14" t="s">
        <v>139</v>
      </c>
      <c r="BE130" s="172">
        <f t="shared" si="4"/>
        <v>0</v>
      </c>
      <c r="BF130" s="172">
        <f t="shared" si="5"/>
        <v>0</v>
      </c>
      <c r="BG130" s="172">
        <f t="shared" si="6"/>
        <v>0</v>
      </c>
      <c r="BH130" s="172">
        <f t="shared" si="7"/>
        <v>0</v>
      </c>
      <c r="BI130" s="172">
        <f t="shared" si="8"/>
        <v>0</v>
      </c>
      <c r="BJ130" s="14" t="s">
        <v>146</v>
      </c>
      <c r="BK130" s="172">
        <f t="shared" si="9"/>
        <v>0</v>
      </c>
      <c r="BL130" s="14" t="s">
        <v>145</v>
      </c>
      <c r="BM130" s="171" t="s">
        <v>154</v>
      </c>
    </row>
    <row r="131" spans="1:65" s="2" customFormat="1" ht="24" customHeight="1">
      <c r="A131" s="29"/>
      <c r="B131" s="158"/>
      <c r="C131" s="159" t="s">
        <v>162</v>
      </c>
      <c r="D131" s="159" t="s">
        <v>141</v>
      </c>
      <c r="E131" s="160" t="s">
        <v>155</v>
      </c>
      <c r="F131" s="161" t="s">
        <v>156</v>
      </c>
      <c r="G131" s="162" t="s">
        <v>144</v>
      </c>
      <c r="H131" s="163">
        <v>14.253</v>
      </c>
      <c r="I131" s="164"/>
      <c r="J131" s="165">
        <f t="shared" si="0"/>
        <v>0</v>
      </c>
      <c r="K131" s="166"/>
      <c r="L131" s="30"/>
      <c r="M131" s="167" t="s">
        <v>1</v>
      </c>
      <c r="N131" s="168" t="s">
        <v>39</v>
      </c>
      <c r="O131" s="55"/>
      <c r="P131" s="169">
        <f t="shared" si="1"/>
        <v>0</v>
      </c>
      <c r="Q131" s="169">
        <v>0</v>
      </c>
      <c r="R131" s="169">
        <f t="shared" si="2"/>
        <v>0</v>
      </c>
      <c r="S131" s="169">
        <v>0</v>
      </c>
      <c r="T131" s="170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145</v>
      </c>
      <c r="AT131" s="171" t="s">
        <v>141</v>
      </c>
      <c r="AU131" s="171" t="s">
        <v>146</v>
      </c>
      <c r="AY131" s="14" t="s">
        <v>139</v>
      </c>
      <c r="BE131" s="172">
        <f t="shared" si="4"/>
        <v>0</v>
      </c>
      <c r="BF131" s="172">
        <f t="shared" si="5"/>
        <v>0</v>
      </c>
      <c r="BG131" s="172">
        <f t="shared" si="6"/>
        <v>0</v>
      </c>
      <c r="BH131" s="172">
        <f t="shared" si="7"/>
        <v>0</v>
      </c>
      <c r="BI131" s="172">
        <f t="shared" si="8"/>
        <v>0</v>
      </c>
      <c r="BJ131" s="14" t="s">
        <v>146</v>
      </c>
      <c r="BK131" s="172">
        <f t="shared" si="9"/>
        <v>0</v>
      </c>
      <c r="BL131" s="14" t="s">
        <v>145</v>
      </c>
      <c r="BM131" s="171" t="s">
        <v>157</v>
      </c>
    </row>
    <row r="132" spans="1:65" s="2" customFormat="1" ht="16.5" customHeight="1">
      <c r="A132" s="29"/>
      <c r="B132" s="158"/>
      <c r="C132" s="159" t="s">
        <v>166</v>
      </c>
      <c r="D132" s="159" t="s">
        <v>141</v>
      </c>
      <c r="E132" s="160" t="s">
        <v>159</v>
      </c>
      <c r="F132" s="161" t="s">
        <v>160</v>
      </c>
      <c r="G132" s="162" t="s">
        <v>144</v>
      </c>
      <c r="H132" s="163">
        <v>14.253</v>
      </c>
      <c r="I132" s="164"/>
      <c r="J132" s="165">
        <f t="shared" si="0"/>
        <v>0</v>
      </c>
      <c r="K132" s="166"/>
      <c r="L132" s="30"/>
      <c r="M132" s="167" t="s">
        <v>1</v>
      </c>
      <c r="N132" s="168" t="s">
        <v>39</v>
      </c>
      <c r="O132" s="55"/>
      <c r="P132" s="169">
        <f t="shared" si="1"/>
        <v>0</v>
      </c>
      <c r="Q132" s="169">
        <v>0</v>
      </c>
      <c r="R132" s="169">
        <f t="shared" si="2"/>
        <v>0</v>
      </c>
      <c r="S132" s="169">
        <v>0</v>
      </c>
      <c r="T132" s="170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145</v>
      </c>
      <c r="AT132" s="171" t="s">
        <v>141</v>
      </c>
      <c r="AU132" s="171" t="s">
        <v>146</v>
      </c>
      <c r="AY132" s="14" t="s">
        <v>139</v>
      </c>
      <c r="BE132" s="172">
        <f t="shared" si="4"/>
        <v>0</v>
      </c>
      <c r="BF132" s="172">
        <f t="shared" si="5"/>
        <v>0</v>
      </c>
      <c r="BG132" s="172">
        <f t="shared" si="6"/>
        <v>0</v>
      </c>
      <c r="BH132" s="172">
        <f t="shared" si="7"/>
        <v>0</v>
      </c>
      <c r="BI132" s="172">
        <f t="shared" si="8"/>
        <v>0</v>
      </c>
      <c r="BJ132" s="14" t="s">
        <v>146</v>
      </c>
      <c r="BK132" s="172">
        <f t="shared" si="9"/>
        <v>0</v>
      </c>
      <c r="BL132" s="14" t="s">
        <v>145</v>
      </c>
      <c r="BM132" s="171" t="s">
        <v>161</v>
      </c>
    </row>
    <row r="133" spans="1:65" s="2" customFormat="1" ht="24" customHeight="1">
      <c r="A133" s="29"/>
      <c r="B133" s="158"/>
      <c r="C133" s="159" t="s">
        <v>172</v>
      </c>
      <c r="D133" s="159" t="s">
        <v>141</v>
      </c>
      <c r="E133" s="160" t="s">
        <v>163</v>
      </c>
      <c r="F133" s="161" t="s">
        <v>164</v>
      </c>
      <c r="G133" s="162" t="s">
        <v>144</v>
      </c>
      <c r="H133" s="163">
        <v>2</v>
      </c>
      <c r="I133" s="164"/>
      <c r="J133" s="165">
        <f t="shared" si="0"/>
        <v>0</v>
      </c>
      <c r="K133" s="166"/>
      <c r="L133" s="30"/>
      <c r="M133" s="167" t="s">
        <v>1</v>
      </c>
      <c r="N133" s="168" t="s">
        <v>39</v>
      </c>
      <c r="O133" s="55"/>
      <c r="P133" s="169">
        <f t="shared" si="1"/>
        <v>0</v>
      </c>
      <c r="Q133" s="169">
        <v>0</v>
      </c>
      <c r="R133" s="169">
        <f t="shared" si="2"/>
        <v>0</v>
      </c>
      <c r="S133" s="169">
        <v>0</v>
      </c>
      <c r="T133" s="170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145</v>
      </c>
      <c r="AT133" s="171" t="s">
        <v>141</v>
      </c>
      <c r="AU133" s="171" t="s">
        <v>146</v>
      </c>
      <c r="AY133" s="14" t="s">
        <v>139</v>
      </c>
      <c r="BE133" s="172">
        <f t="shared" si="4"/>
        <v>0</v>
      </c>
      <c r="BF133" s="172">
        <f t="shared" si="5"/>
        <v>0</v>
      </c>
      <c r="BG133" s="172">
        <f t="shared" si="6"/>
        <v>0</v>
      </c>
      <c r="BH133" s="172">
        <f t="shared" si="7"/>
        <v>0</v>
      </c>
      <c r="BI133" s="172">
        <f t="shared" si="8"/>
        <v>0</v>
      </c>
      <c r="BJ133" s="14" t="s">
        <v>146</v>
      </c>
      <c r="BK133" s="172">
        <f t="shared" si="9"/>
        <v>0</v>
      </c>
      <c r="BL133" s="14" t="s">
        <v>145</v>
      </c>
      <c r="BM133" s="171" t="s">
        <v>165</v>
      </c>
    </row>
    <row r="134" spans="1:65" s="2" customFormat="1" ht="24" customHeight="1">
      <c r="A134" s="29"/>
      <c r="B134" s="158"/>
      <c r="C134" s="159" t="s">
        <v>176</v>
      </c>
      <c r="D134" s="159" t="s">
        <v>141</v>
      </c>
      <c r="E134" s="160" t="s">
        <v>167</v>
      </c>
      <c r="F134" s="161" t="s">
        <v>168</v>
      </c>
      <c r="G134" s="162" t="s">
        <v>169</v>
      </c>
      <c r="H134" s="163">
        <v>31.2</v>
      </c>
      <c r="I134" s="164"/>
      <c r="J134" s="165">
        <f t="shared" si="0"/>
        <v>0</v>
      </c>
      <c r="K134" s="166"/>
      <c r="L134" s="30"/>
      <c r="M134" s="167" t="s">
        <v>1</v>
      </c>
      <c r="N134" s="168" t="s">
        <v>39</v>
      </c>
      <c r="O134" s="55"/>
      <c r="P134" s="169">
        <f t="shared" si="1"/>
        <v>0</v>
      </c>
      <c r="Q134" s="169">
        <v>0</v>
      </c>
      <c r="R134" s="169">
        <f t="shared" si="2"/>
        <v>0</v>
      </c>
      <c r="S134" s="169">
        <v>0</v>
      </c>
      <c r="T134" s="170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145</v>
      </c>
      <c r="AT134" s="171" t="s">
        <v>141</v>
      </c>
      <c r="AU134" s="171" t="s">
        <v>146</v>
      </c>
      <c r="AY134" s="14" t="s">
        <v>139</v>
      </c>
      <c r="BE134" s="172">
        <f t="shared" si="4"/>
        <v>0</v>
      </c>
      <c r="BF134" s="172">
        <f t="shared" si="5"/>
        <v>0</v>
      </c>
      <c r="BG134" s="172">
        <f t="shared" si="6"/>
        <v>0</v>
      </c>
      <c r="BH134" s="172">
        <f t="shared" si="7"/>
        <v>0</v>
      </c>
      <c r="BI134" s="172">
        <f t="shared" si="8"/>
        <v>0</v>
      </c>
      <c r="BJ134" s="14" t="s">
        <v>146</v>
      </c>
      <c r="BK134" s="172">
        <f t="shared" si="9"/>
        <v>0</v>
      </c>
      <c r="BL134" s="14" t="s">
        <v>145</v>
      </c>
      <c r="BM134" s="171" t="s">
        <v>170</v>
      </c>
    </row>
    <row r="135" spans="1:65" s="12" customFormat="1" ht="22.9" customHeight="1">
      <c r="B135" s="145"/>
      <c r="D135" s="146" t="s">
        <v>72</v>
      </c>
      <c r="E135" s="156" t="s">
        <v>146</v>
      </c>
      <c r="F135" s="156" t="s">
        <v>171</v>
      </c>
      <c r="I135" s="148"/>
      <c r="J135" s="157">
        <f>BK135</f>
        <v>0</v>
      </c>
      <c r="L135" s="145"/>
      <c r="M135" s="150"/>
      <c r="N135" s="151"/>
      <c r="O135" s="151"/>
      <c r="P135" s="152">
        <f>SUM(P136:P141)</f>
        <v>0</v>
      </c>
      <c r="Q135" s="151"/>
      <c r="R135" s="152">
        <f>SUM(R136:R141)</f>
        <v>19.458348019999999</v>
      </c>
      <c r="S135" s="151"/>
      <c r="T135" s="153">
        <f>SUM(T136:T141)</f>
        <v>0</v>
      </c>
      <c r="AR135" s="146" t="s">
        <v>81</v>
      </c>
      <c r="AT135" s="154" t="s">
        <v>72</v>
      </c>
      <c r="AU135" s="154" t="s">
        <v>81</v>
      </c>
      <c r="AY135" s="146" t="s">
        <v>139</v>
      </c>
      <c r="BK135" s="155">
        <f>SUM(BK136:BK141)</f>
        <v>0</v>
      </c>
    </row>
    <row r="136" spans="1:65" s="2" customFormat="1" ht="24" customHeight="1">
      <c r="A136" s="29"/>
      <c r="B136" s="158"/>
      <c r="C136" s="159" t="s">
        <v>107</v>
      </c>
      <c r="D136" s="159" t="s">
        <v>141</v>
      </c>
      <c r="E136" s="160" t="s">
        <v>173</v>
      </c>
      <c r="F136" s="161" t="s">
        <v>174</v>
      </c>
      <c r="G136" s="162" t="s">
        <v>169</v>
      </c>
      <c r="H136" s="163">
        <v>31.2</v>
      </c>
      <c r="I136" s="164"/>
      <c r="J136" s="165">
        <f t="shared" ref="J136:J141" si="10">ROUND(I136*H136,2)</f>
        <v>0</v>
      </c>
      <c r="K136" s="166"/>
      <c r="L136" s="30"/>
      <c r="M136" s="167" t="s">
        <v>1</v>
      </c>
      <c r="N136" s="168" t="s">
        <v>39</v>
      </c>
      <c r="O136" s="55"/>
      <c r="P136" s="169">
        <f t="shared" ref="P136:P141" si="11">O136*H136</f>
        <v>0</v>
      </c>
      <c r="Q136" s="169">
        <v>0</v>
      </c>
      <c r="R136" s="169">
        <f t="shared" ref="R136:R141" si="12">Q136*H136</f>
        <v>0</v>
      </c>
      <c r="S136" s="169">
        <v>0</v>
      </c>
      <c r="T136" s="170">
        <f t="shared" ref="T136:T141" si="13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145</v>
      </c>
      <c r="AT136" s="171" t="s">
        <v>141</v>
      </c>
      <c r="AU136" s="171" t="s">
        <v>146</v>
      </c>
      <c r="AY136" s="14" t="s">
        <v>139</v>
      </c>
      <c r="BE136" s="172">
        <f t="shared" ref="BE136:BE141" si="14">IF(N136="základná",J136,0)</f>
        <v>0</v>
      </c>
      <c r="BF136" s="172">
        <f t="shared" ref="BF136:BF141" si="15">IF(N136="znížená",J136,0)</f>
        <v>0</v>
      </c>
      <c r="BG136" s="172">
        <f t="shared" ref="BG136:BG141" si="16">IF(N136="zákl. prenesená",J136,0)</f>
        <v>0</v>
      </c>
      <c r="BH136" s="172">
        <f t="shared" ref="BH136:BH141" si="17">IF(N136="zníž. prenesená",J136,0)</f>
        <v>0</v>
      </c>
      <c r="BI136" s="172">
        <f t="shared" ref="BI136:BI141" si="18">IF(N136="nulová",J136,0)</f>
        <v>0</v>
      </c>
      <c r="BJ136" s="14" t="s">
        <v>146</v>
      </c>
      <c r="BK136" s="172">
        <f t="shared" ref="BK136:BK141" si="19">ROUND(I136*H136,2)</f>
        <v>0</v>
      </c>
      <c r="BL136" s="14" t="s">
        <v>145</v>
      </c>
      <c r="BM136" s="171" t="s">
        <v>175</v>
      </c>
    </row>
    <row r="137" spans="1:65" s="2" customFormat="1" ht="24" customHeight="1">
      <c r="A137" s="29"/>
      <c r="B137" s="158"/>
      <c r="C137" s="159" t="s">
        <v>183</v>
      </c>
      <c r="D137" s="159" t="s">
        <v>141</v>
      </c>
      <c r="E137" s="160" t="s">
        <v>177</v>
      </c>
      <c r="F137" s="161" t="s">
        <v>178</v>
      </c>
      <c r="G137" s="162" t="s">
        <v>144</v>
      </c>
      <c r="H137" s="163">
        <v>1.8120000000000001</v>
      </c>
      <c r="I137" s="164"/>
      <c r="J137" s="165">
        <f t="shared" si="10"/>
        <v>0</v>
      </c>
      <c r="K137" s="166"/>
      <c r="L137" s="30"/>
      <c r="M137" s="167" t="s">
        <v>1</v>
      </c>
      <c r="N137" s="168" t="s">
        <v>39</v>
      </c>
      <c r="O137" s="55"/>
      <c r="P137" s="169">
        <f t="shared" si="11"/>
        <v>0</v>
      </c>
      <c r="Q137" s="169">
        <v>2.0699999999999998</v>
      </c>
      <c r="R137" s="169">
        <f t="shared" si="12"/>
        <v>3.7508399999999997</v>
      </c>
      <c r="S137" s="169">
        <v>0</v>
      </c>
      <c r="T137" s="170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145</v>
      </c>
      <c r="AT137" s="171" t="s">
        <v>141</v>
      </c>
      <c r="AU137" s="171" t="s">
        <v>146</v>
      </c>
      <c r="AY137" s="14" t="s">
        <v>139</v>
      </c>
      <c r="BE137" s="172">
        <f t="shared" si="14"/>
        <v>0</v>
      </c>
      <c r="BF137" s="172">
        <f t="shared" si="15"/>
        <v>0</v>
      </c>
      <c r="BG137" s="172">
        <f t="shared" si="16"/>
        <v>0</v>
      </c>
      <c r="BH137" s="172">
        <f t="shared" si="17"/>
        <v>0</v>
      </c>
      <c r="BI137" s="172">
        <f t="shared" si="18"/>
        <v>0</v>
      </c>
      <c r="BJ137" s="14" t="s">
        <v>146</v>
      </c>
      <c r="BK137" s="172">
        <f t="shared" si="19"/>
        <v>0</v>
      </c>
      <c r="BL137" s="14" t="s">
        <v>145</v>
      </c>
      <c r="BM137" s="171" t="s">
        <v>179</v>
      </c>
    </row>
    <row r="138" spans="1:65" s="2" customFormat="1" ht="24" customHeight="1">
      <c r="A138" s="29"/>
      <c r="B138" s="158"/>
      <c r="C138" s="159" t="s">
        <v>187</v>
      </c>
      <c r="D138" s="159" t="s">
        <v>141</v>
      </c>
      <c r="E138" s="160" t="s">
        <v>180</v>
      </c>
      <c r="F138" s="161" t="s">
        <v>181</v>
      </c>
      <c r="G138" s="162" t="s">
        <v>144</v>
      </c>
      <c r="H138" s="163">
        <v>6.3419999999999996</v>
      </c>
      <c r="I138" s="164"/>
      <c r="J138" s="165">
        <f t="shared" si="10"/>
        <v>0</v>
      </c>
      <c r="K138" s="166"/>
      <c r="L138" s="30"/>
      <c r="M138" s="167" t="s">
        <v>1</v>
      </c>
      <c r="N138" s="168" t="s">
        <v>39</v>
      </c>
      <c r="O138" s="55"/>
      <c r="P138" s="169">
        <f t="shared" si="11"/>
        <v>0</v>
      </c>
      <c r="Q138" s="169">
        <v>2.4157199999999999</v>
      </c>
      <c r="R138" s="169">
        <f t="shared" si="12"/>
        <v>15.320496239999999</v>
      </c>
      <c r="S138" s="169">
        <v>0</v>
      </c>
      <c r="T138" s="170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1" t="s">
        <v>145</v>
      </c>
      <c r="AT138" s="171" t="s">
        <v>141</v>
      </c>
      <c r="AU138" s="171" t="s">
        <v>146</v>
      </c>
      <c r="AY138" s="14" t="s">
        <v>139</v>
      </c>
      <c r="BE138" s="172">
        <f t="shared" si="14"/>
        <v>0</v>
      </c>
      <c r="BF138" s="172">
        <f t="shared" si="15"/>
        <v>0</v>
      </c>
      <c r="BG138" s="172">
        <f t="shared" si="16"/>
        <v>0</v>
      </c>
      <c r="BH138" s="172">
        <f t="shared" si="17"/>
        <v>0</v>
      </c>
      <c r="BI138" s="172">
        <f t="shared" si="18"/>
        <v>0</v>
      </c>
      <c r="BJ138" s="14" t="s">
        <v>146</v>
      </c>
      <c r="BK138" s="172">
        <f t="shared" si="19"/>
        <v>0</v>
      </c>
      <c r="BL138" s="14" t="s">
        <v>145</v>
      </c>
      <c r="BM138" s="171" t="s">
        <v>182</v>
      </c>
    </row>
    <row r="139" spans="1:65" s="2" customFormat="1" ht="16.5" customHeight="1">
      <c r="A139" s="29"/>
      <c r="B139" s="158"/>
      <c r="C139" s="159" t="s">
        <v>191</v>
      </c>
      <c r="D139" s="159" t="s">
        <v>141</v>
      </c>
      <c r="E139" s="160" t="s">
        <v>184</v>
      </c>
      <c r="F139" s="161" t="s">
        <v>185</v>
      </c>
      <c r="G139" s="162" t="s">
        <v>169</v>
      </c>
      <c r="H139" s="163">
        <v>7.742</v>
      </c>
      <c r="I139" s="164"/>
      <c r="J139" s="165">
        <f t="shared" si="10"/>
        <v>0</v>
      </c>
      <c r="K139" s="166"/>
      <c r="L139" s="30"/>
      <c r="M139" s="167" t="s">
        <v>1</v>
      </c>
      <c r="N139" s="168" t="s">
        <v>39</v>
      </c>
      <c r="O139" s="55"/>
      <c r="P139" s="169">
        <f t="shared" si="11"/>
        <v>0</v>
      </c>
      <c r="Q139" s="169">
        <v>6.7000000000000002E-4</v>
      </c>
      <c r="R139" s="169">
        <f t="shared" si="12"/>
        <v>5.1871399999999998E-3</v>
      </c>
      <c r="S139" s="169">
        <v>0</v>
      </c>
      <c r="T139" s="170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145</v>
      </c>
      <c r="AT139" s="171" t="s">
        <v>141</v>
      </c>
      <c r="AU139" s="171" t="s">
        <v>146</v>
      </c>
      <c r="AY139" s="14" t="s">
        <v>139</v>
      </c>
      <c r="BE139" s="172">
        <f t="shared" si="14"/>
        <v>0</v>
      </c>
      <c r="BF139" s="172">
        <f t="shared" si="15"/>
        <v>0</v>
      </c>
      <c r="BG139" s="172">
        <f t="shared" si="16"/>
        <v>0</v>
      </c>
      <c r="BH139" s="172">
        <f t="shared" si="17"/>
        <v>0</v>
      </c>
      <c r="BI139" s="172">
        <f t="shared" si="18"/>
        <v>0</v>
      </c>
      <c r="BJ139" s="14" t="s">
        <v>146</v>
      </c>
      <c r="BK139" s="172">
        <f t="shared" si="19"/>
        <v>0</v>
      </c>
      <c r="BL139" s="14" t="s">
        <v>145</v>
      </c>
      <c r="BM139" s="171" t="s">
        <v>186</v>
      </c>
    </row>
    <row r="140" spans="1:65" s="2" customFormat="1" ht="24" customHeight="1">
      <c r="A140" s="29"/>
      <c r="B140" s="158"/>
      <c r="C140" s="159" t="s">
        <v>196</v>
      </c>
      <c r="D140" s="159" t="s">
        <v>141</v>
      </c>
      <c r="E140" s="160" t="s">
        <v>188</v>
      </c>
      <c r="F140" s="161" t="s">
        <v>189</v>
      </c>
      <c r="G140" s="162" t="s">
        <v>169</v>
      </c>
      <c r="H140" s="163">
        <v>7.742</v>
      </c>
      <c r="I140" s="164"/>
      <c r="J140" s="165">
        <f t="shared" si="10"/>
        <v>0</v>
      </c>
      <c r="K140" s="166"/>
      <c r="L140" s="30"/>
      <c r="M140" s="167" t="s">
        <v>1</v>
      </c>
      <c r="N140" s="168" t="s">
        <v>39</v>
      </c>
      <c r="O140" s="55"/>
      <c r="P140" s="169">
        <f t="shared" si="11"/>
        <v>0</v>
      </c>
      <c r="Q140" s="169">
        <v>0</v>
      </c>
      <c r="R140" s="169">
        <f t="shared" si="12"/>
        <v>0</v>
      </c>
      <c r="S140" s="169">
        <v>0</v>
      </c>
      <c r="T140" s="170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1" t="s">
        <v>145</v>
      </c>
      <c r="AT140" s="171" t="s">
        <v>141</v>
      </c>
      <c r="AU140" s="171" t="s">
        <v>146</v>
      </c>
      <c r="AY140" s="14" t="s">
        <v>139</v>
      </c>
      <c r="BE140" s="172">
        <f t="shared" si="14"/>
        <v>0</v>
      </c>
      <c r="BF140" s="172">
        <f t="shared" si="15"/>
        <v>0</v>
      </c>
      <c r="BG140" s="172">
        <f t="shared" si="16"/>
        <v>0</v>
      </c>
      <c r="BH140" s="172">
        <f t="shared" si="17"/>
        <v>0</v>
      </c>
      <c r="BI140" s="172">
        <f t="shared" si="18"/>
        <v>0</v>
      </c>
      <c r="BJ140" s="14" t="s">
        <v>146</v>
      </c>
      <c r="BK140" s="172">
        <f t="shared" si="19"/>
        <v>0</v>
      </c>
      <c r="BL140" s="14" t="s">
        <v>145</v>
      </c>
      <c r="BM140" s="171" t="s">
        <v>190</v>
      </c>
    </row>
    <row r="141" spans="1:65" s="2" customFormat="1" ht="24" customHeight="1">
      <c r="A141" s="29"/>
      <c r="B141" s="158"/>
      <c r="C141" s="159" t="s">
        <v>201</v>
      </c>
      <c r="D141" s="159" t="s">
        <v>141</v>
      </c>
      <c r="E141" s="160" t="s">
        <v>192</v>
      </c>
      <c r="F141" s="161" t="s">
        <v>193</v>
      </c>
      <c r="G141" s="162" t="s">
        <v>169</v>
      </c>
      <c r="H141" s="163">
        <v>43.488</v>
      </c>
      <c r="I141" s="164"/>
      <c r="J141" s="165">
        <f t="shared" si="10"/>
        <v>0</v>
      </c>
      <c r="K141" s="166"/>
      <c r="L141" s="30"/>
      <c r="M141" s="167" t="s">
        <v>1</v>
      </c>
      <c r="N141" s="168" t="s">
        <v>39</v>
      </c>
      <c r="O141" s="55"/>
      <c r="P141" s="169">
        <f t="shared" si="11"/>
        <v>0</v>
      </c>
      <c r="Q141" s="169">
        <v>8.7799999999999996E-3</v>
      </c>
      <c r="R141" s="169">
        <f t="shared" si="12"/>
        <v>0.38182463999999999</v>
      </c>
      <c r="S141" s="169">
        <v>0</v>
      </c>
      <c r="T141" s="170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1" t="s">
        <v>145</v>
      </c>
      <c r="AT141" s="171" t="s">
        <v>141</v>
      </c>
      <c r="AU141" s="171" t="s">
        <v>146</v>
      </c>
      <c r="AY141" s="14" t="s">
        <v>139</v>
      </c>
      <c r="BE141" s="172">
        <f t="shared" si="14"/>
        <v>0</v>
      </c>
      <c r="BF141" s="172">
        <f t="shared" si="15"/>
        <v>0</v>
      </c>
      <c r="BG141" s="172">
        <f t="shared" si="16"/>
        <v>0</v>
      </c>
      <c r="BH141" s="172">
        <f t="shared" si="17"/>
        <v>0</v>
      </c>
      <c r="BI141" s="172">
        <f t="shared" si="18"/>
        <v>0</v>
      </c>
      <c r="BJ141" s="14" t="s">
        <v>146</v>
      </c>
      <c r="BK141" s="172">
        <f t="shared" si="19"/>
        <v>0</v>
      </c>
      <c r="BL141" s="14" t="s">
        <v>145</v>
      </c>
      <c r="BM141" s="171" t="s">
        <v>194</v>
      </c>
    </row>
    <row r="142" spans="1:65" s="12" customFormat="1" ht="22.9" customHeight="1">
      <c r="B142" s="145"/>
      <c r="D142" s="146" t="s">
        <v>72</v>
      </c>
      <c r="E142" s="156" t="s">
        <v>145</v>
      </c>
      <c r="F142" s="156" t="s">
        <v>195</v>
      </c>
      <c r="I142" s="148"/>
      <c r="J142" s="157">
        <f>BK142</f>
        <v>0</v>
      </c>
      <c r="L142" s="145"/>
      <c r="M142" s="150"/>
      <c r="N142" s="151"/>
      <c r="O142" s="151"/>
      <c r="P142" s="152">
        <f>P143</f>
        <v>0</v>
      </c>
      <c r="Q142" s="151"/>
      <c r="R142" s="152">
        <f>R143</f>
        <v>4.4366079999999997</v>
      </c>
      <c r="S142" s="151"/>
      <c r="T142" s="153">
        <f>T143</f>
        <v>0</v>
      </c>
      <c r="AR142" s="146" t="s">
        <v>81</v>
      </c>
      <c r="AT142" s="154" t="s">
        <v>72</v>
      </c>
      <c r="AU142" s="154" t="s">
        <v>81</v>
      </c>
      <c r="AY142" s="146" t="s">
        <v>139</v>
      </c>
      <c r="BK142" s="155">
        <f>BK143</f>
        <v>0</v>
      </c>
    </row>
    <row r="143" spans="1:65" s="2" customFormat="1" ht="24" customHeight="1">
      <c r="A143" s="29"/>
      <c r="B143" s="158"/>
      <c r="C143" s="159" t="s">
        <v>205</v>
      </c>
      <c r="D143" s="159" t="s">
        <v>141</v>
      </c>
      <c r="E143" s="160" t="s">
        <v>197</v>
      </c>
      <c r="F143" s="161" t="s">
        <v>198</v>
      </c>
      <c r="G143" s="162" t="s">
        <v>169</v>
      </c>
      <c r="H143" s="163">
        <v>27.4</v>
      </c>
      <c r="I143" s="164"/>
      <c r="J143" s="165">
        <f>ROUND(I143*H143,2)</f>
        <v>0</v>
      </c>
      <c r="K143" s="166"/>
      <c r="L143" s="30"/>
      <c r="M143" s="167" t="s">
        <v>1</v>
      </c>
      <c r="N143" s="168" t="s">
        <v>39</v>
      </c>
      <c r="O143" s="55"/>
      <c r="P143" s="169">
        <f>O143*H143</f>
        <v>0</v>
      </c>
      <c r="Q143" s="169">
        <v>0.16192000000000001</v>
      </c>
      <c r="R143" s="169">
        <f>Q143*H143</f>
        <v>4.4366079999999997</v>
      </c>
      <c r="S143" s="169">
        <v>0</v>
      </c>
      <c r="T143" s="170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1" t="s">
        <v>145</v>
      </c>
      <c r="AT143" s="171" t="s">
        <v>141</v>
      </c>
      <c r="AU143" s="171" t="s">
        <v>146</v>
      </c>
      <c r="AY143" s="14" t="s">
        <v>139</v>
      </c>
      <c r="BE143" s="172">
        <f>IF(N143="základná",J143,0)</f>
        <v>0</v>
      </c>
      <c r="BF143" s="172">
        <f>IF(N143="znížená",J143,0)</f>
        <v>0</v>
      </c>
      <c r="BG143" s="172">
        <f>IF(N143="zákl. prenesená",J143,0)</f>
        <v>0</v>
      </c>
      <c r="BH143" s="172">
        <f>IF(N143="zníž. prenesená",J143,0)</f>
        <v>0</v>
      </c>
      <c r="BI143" s="172">
        <f>IF(N143="nulová",J143,0)</f>
        <v>0</v>
      </c>
      <c r="BJ143" s="14" t="s">
        <v>146</v>
      </c>
      <c r="BK143" s="172">
        <f>ROUND(I143*H143,2)</f>
        <v>0</v>
      </c>
      <c r="BL143" s="14" t="s">
        <v>145</v>
      </c>
      <c r="BM143" s="171" t="s">
        <v>199</v>
      </c>
    </row>
    <row r="144" spans="1:65" s="12" customFormat="1" ht="22.9" customHeight="1">
      <c r="B144" s="145"/>
      <c r="D144" s="146" t="s">
        <v>72</v>
      </c>
      <c r="E144" s="156" t="s">
        <v>158</v>
      </c>
      <c r="F144" s="156" t="s">
        <v>200</v>
      </c>
      <c r="I144" s="148"/>
      <c r="J144" s="157">
        <f>BK144</f>
        <v>0</v>
      </c>
      <c r="L144" s="145"/>
      <c r="M144" s="150"/>
      <c r="N144" s="151"/>
      <c r="O144" s="151"/>
      <c r="P144" s="152">
        <f>SUM(P145:P149)</f>
        <v>0</v>
      </c>
      <c r="Q144" s="151"/>
      <c r="R144" s="152">
        <f>SUM(R145:R149)</f>
        <v>9.8512819999999994</v>
      </c>
      <c r="S144" s="151"/>
      <c r="T144" s="153">
        <f>SUM(T145:T149)</f>
        <v>0</v>
      </c>
      <c r="AR144" s="146" t="s">
        <v>81</v>
      </c>
      <c r="AT144" s="154" t="s">
        <v>72</v>
      </c>
      <c r="AU144" s="154" t="s">
        <v>81</v>
      </c>
      <c r="AY144" s="146" t="s">
        <v>139</v>
      </c>
      <c r="BK144" s="155">
        <f>SUM(BK145:BK149)</f>
        <v>0</v>
      </c>
    </row>
    <row r="145" spans="1:65" s="2" customFormat="1" ht="36" customHeight="1">
      <c r="A145" s="29"/>
      <c r="B145" s="158"/>
      <c r="C145" s="159" t="s">
        <v>209</v>
      </c>
      <c r="D145" s="159" t="s">
        <v>141</v>
      </c>
      <c r="E145" s="160" t="s">
        <v>202</v>
      </c>
      <c r="F145" s="161" t="s">
        <v>203</v>
      </c>
      <c r="G145" s="162" t="s">
        <v>169</v>
      </c>
      <c r="H145" s="163">
        <v>3.72</v>
      </c>
      <c r="I145" s="164"/>
      <c r="J145" s="165">
        <f>ROUND(I145*H145,2)</f>
        <v>0</v>
      </c>
      <c r="K145" s="166"/>
      <c r="L145" s="30"/>
      <c r="M145" s="167" t="s">
        <v>1</v>
      </c>
      <c r="N145" s="168" t="s">
        <v>39</v>
      </c>
      <c r="O145" s="55"/>
      <c r="P145" s="169">
        <f>O145*H145</f>
        <v>0</v>
      </c>
      <c r="Q145" s="169">
        <v>0.2024</v>
      </c>
      <c r="R145" s="169">
        <f>Q145*H145</f>
        <v>0.75292800000000004</v>
      </c>
      <c r="S145" s="169">
        <v>0</v>
      </c>
      <c r="T145" s="170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145</v>
      </c>
      <c r="AT145" s="171" t="s">
        <v>141</v>
      </c>
      <c r="AU145" s="171" t="s">
        <v>146</v>
      </c>
      <c r="AY145" s="14" t="s">
        <v>139</v>
      </c>
      <c r="BE145" s="172">
        <f>IF(N145="základná",J145,0)</f>
        <v>0</v>
      </c>
      <c r="BF145" s="172">
        <f>IF(N145="znížená",J145,0)</f>
        <v>0</v>
      </c>
      <c r="BG145" s="172">
        <f>IF(N145="zákl. prenesená",J145,0)</f>
        <v>0</v>
      </c>
      <c r="BH145" s="172">
        <f>IF(N145="zníž. prenesená",J145,0)</f>
        <v>0</v>
      </c>
      <c r="BI145" s="172">
        <f>IF(N145="nulová",J145,0)</f>
        <v>0</v>
      </c>
      <c r="BJ145" s="14" t="s">
        <v>146</v>
      </c>
      <c r="BK145" s="172">
        <f>ROUND(I145*H145,2)</f>
        <v>0</v>
      </c>
      <c r="BL145" s="14" t="s">
        <v>145</v>
      </c>
      <c r="BM145" s="171" t="s">
        <v>204</v>
      </c>
    </row>
    <row r="146" spans="1:65" s="2" customFormat="1" ht="24" customHeight="1">
      <c r="A146" s="29"/>
      <c r="B146" s="158"/>
      <c r="C146" s="159" t="s">
        <v>213</v>
      </c>
      <c r="D146" s="159" t="s">
        <v>141</v>
      </c>
      <c r="E146" s="160" t="s">
        <v>206</v>
      </c>
      <c r="F146" s="161" t="s">
        <v>207</v>
      </c>
      <c r="G146" s="162" t="s">
        <v>169</v>
      </c>
      <c r="H146" s="163">
        <v>9.3000000000000007</v>
      </c>
      <c r="I146" s="164"/>
      <c r="J146" s="165">
        <f>ROUND(I146*H146,2)</f>
        <v>0</v>
      </c>
      <c r="K146" s="166"/>
      <c r="L146" s="30"/>
      <c r="M146" s="167" t="s">
        <v>1</v>
      </c>
      <c r="N146" s="168" t="s">
        <v>39</v>
      </c>
      <c r="O146" s="55"/>
      <c r="P146" s="169">
        <f>O146*H146</f>
        <v>0</v>
      </c>
      <c r="Q146" s="169">
        <v>0.30359999999999998</v>
      </c>
      <c r="R146" s="169">
        <f>Q146*H146</f>
        <v>2.82348</v>
      </c>
      <c r="S146" s="169">
        <v>0</v>
      </c>
      <c r="T146" s="170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1" t="s">
        <v>145</v>
      </c>
      <c r="AT146" s="171" t="s">
        <v>141</v>
      </c>
      <c r="AU146" s="171" t="s">
        <v>146</v>
      </c>
      <c r="AY146" s="14" t="s">
        <v>139</v>
      </c>
      <c r="BE146" s="172">
        <f>IF(N146="základná",J146,0)</f>
        <v>0</v>
      </c>
      <c r="BF146" s="172">
        <f>IF(N146="znížená",J146,0)</f>
        <v>0</v>
      </c>
      <c r="BG146" s="172">
        <f>IF(N146="zákl. prenesená",J146,0)</f>
        <v>0</v>
      </c>
      <c r="BH146" s="172">
        <f>IF(N146="zníž. prenesená",J146,0)</f>
        <v>0</v>
      </c>
      <c r="BI146" s="172">
        <f>IF(N146="nulová",J146,0)</f>
        <v>0</v>
      </c>
      <c r="BJ146" s="14" t="s">
        <v>146</v>
      </c>
      <c r="BK146" s="172">
        <f>ROUND(I146*H146,2)</f>
        <v>0</v>
      </c>
      <c r="BL146" s="14" t="s">
        <v>145</v>
      </c>
      <c r="BM146" s="171" t="s">
        <v>333</v>
      </c>
    </row>
    <row r="147" spans="1:65" s="2" customFormat="1" ht="36" customHeight="1">
      <c r="A147" s="29"/>
      <c r="B147" s="158"/>
      <c r="C147" s="159" t="s">
        <v>218</v>
      </c>
      <c r="D147" s="159" t="s">
        <v>141</v>
      </c>
      <c r="E147" s="160" t="s">
        <v>210</v>
      </c>
      <c r="F147" s="161" t="s">
        <v>211</v>
      </c>
      <c r="G147" s="162" t="s">
        <v>169</v>
      </c>
      <c r="H147" s="163">
        <v>27.4</v>
      </c>
      <c r="I147" s="164"/>
      <c r="J147" s="165">
        <f>ROUND(I147*H147,2)</f>
        <v>0</v>
      </c>
      <c r="K147" s="166"/>
      <c r="L147" s="30"/>
      <c r="M147" s="167" t="s">
        <v>1</v>
      </c>
      <c r="N147" s="168" t="s">
        <v>39</v>
      </c>
      <c r="O147" s="55"/>
      <c r="P147" s="169">
        <f>O147*H147</f>
        <v>0</v>
      </c>
      <c r="Q147" s="169">
        <v>9.2499999999999999E-2</v>
      </c>
      <c r="R147" s="169">
        <f>Q147*H147</f>
        <v>2.5345</v>
      </c>
      <c r="S147" s="169">
        <v>0</v>
      </c>
      <c r="T147" s="170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1" t="s">
        <v>145</v>
      </c>
      <c r="AT147" s="171" t="s">
        <v>141</v>
      </c>
      <c r="AU147" s="171" t="s">
        <v>146</v>
      </c>
      <c r="AY147" s="14" t="s">
        <v>139</v>
      </c>
      <c r="BE147" s="172">
        <f>IF(N147="základná",J147,0)</f>
        <v>0</v>
      </c>
      <c r="BF147" s="172">
        <f>IF(N147="znížená",J147,0)</f>
        <v>0</v>
      </c>
      <c r="BG147" s="172">
        <f>IF(N147="zákl. prenesená",J147,0)</f>
        <v>0</v>
      </c>
      <c r="BH147" s="172">
        <f>IF(N147="zníž. prenesená",J147,0)</f>
        <v>0</v>
      </c>
      <c r="BI147" s="172">
        <f>IF(N147="nulová",J147,0)</f>
        <v>0</v>
      </c>
      <c r="BJ147" s="14" t="s">
        <v>146</v>
      </c>
      <c r="BK147" s="172">
        <f>ROUND(I147*H147,2)</f>
        <v>0</v>
      </c>
      <c r="BL147" s="14" t="s">
        <v>145</v>
      </c>
      <c r="BM147" s="171" t="s">
        <v>212</v>
      </c>
    </row>
    <row r="148" spans="1:65" s="2" customFormat="1" ht="16.5" customHeight="1">
      <c r="A148" s="29"/>
      <c r="B148" s="158"/>
      <c r="C148" s="173" t="s">
        <v>7</v>
      </c>
      <c r="D148" s="173" t="s">
        <v>214</v>
      </c>
      <c r="E148" s="174" t="s">
        <v>215</v>
      </c>
      <c r="F148" s="175" t="s">
        <v>216</v>
      </c>
      <c r="G148" s="176" t="s">
        <v>169</v>
      </c>
      <c r="H148" s="177">
        <v>28.77</v>
      </c>
      <c r="I148" s="178"/>
      <c r="J148" s="179">
        <f>ROUND(I148*H148,2)</f>
        <v>0</v>
      </c>
      <c r="K148" s="180"/>
      <c r="L148" s="181"/>
      <c r="M148" s="182" t="s">
        <v>1</v>
      </c>
      <c r="N148" s="183" t="s">
        <v>39</v>
      </c>
      <c r="O148" s="55"/>
      <c r="P148" s="169">
        <f>O148*H148</f>
        <v>0</v>
      </c>
      <c r="Q148" s="169">
        <v>0.13</v>
      </c>
      <c r="R148" s="169">
        <f>Q148*H148</f>
        <v>3.7401</v>
      </c>
      <c r="S148" s="169">
        <v>0</v>
      </c>
      <c r="T148" s="170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1" t="s">
        <v>172</v>
      </c>
      <c r="AT148" s="171" t="s">
        <v>214</v>
      </c>
      <c r="AU148" s="171" t="s">
        <v>146</v>
      </c>
      <c r="AY148" s="14" t="s">
        <v>139</v>
      </c>
      <c r="BE148" s="172">
        <f>IF(N148="základná",J148,0)</f>
        <v>0</v>
      </c>
      <c r="BF148" s="172">
        <f>IF(N148="znížená",J148,0)</f>
        <v>0</v>
      </c>
      <c r="BG148" s="172">
        <f>IF(N148="zákl. prenesená",J148,0)</f>
        <v>0</v>
      </c>
      <c r="BH148" s="172">
        <f>IF(N148="zníž. prenesená",J148,0)</f>
        <v>0</v>
      </c>
      <c r="BI148" s="172">
        <f>IF(N148="nulová",J148,0)</f>
        <v>0</v>
      </c>
      <c r="BJ148" s="14" t="s">
        <v>146</v>
      </c>
      <c r="BK148" s="172">
        <f>ROUND(I148*H148,2)</f>
        <v>0</v>
      </c>
      <c r="BL148" s="14" t="s">
        <v>145</v>
      </c>
      <c r="BM148" s="171" t="s">
        <v>217</v>
      </c>
    </row>
    <row r="149" spans="1:65" s="2" customFormat="1" ht="16.5" customHeight="1">
      <c r="A149" s="29"/>
      <c r="B149" s="158"/>
      <c r="C149" s="159" t="s">
        <v>227</v>
      </c>
      <c r="D149" s="159" t="s">
        <v>141</v>
      </c>
      <c r="E149" s="160" t="s">
        <v>219</v>
      </c>
      <c r="F149" s="161" t="s">
        <v>220</v>
      </c>
      <c r="G149" s="162" t="s">
        <v>169</v>
      </c>
      <c r="H149" s="163">
        <v>27.4</v>
      </c>
      <c r="I149" s="164"/>
      <c r="J149" s="165">
        <f>ROUND(I149*H149,2)</f>
        <v>0</v>
      </c>
      <c r="K149" s="166"/>
      <c r="L149" s="30"/>
      <c r="M149" s="167" t="s">
        <v>1</v>
      </c>
      <c r="N149" s="168" t="s">
        <v>39</v>
      </c>
      <c r="O149" s="55"/>
      <c r="P149" s="169">
        <f>O149*H149</f>
        <v>0</v>
      </c>
      <c r="Q149" s="169">
        <v>1.0000000000000001E-5</v>
      </c>
      <c r="R149" s="169">
        <f>Q149*H149</f>
        <v>2.7399999999999999E-4</v>
      </c>
      <c r="S149" s="169">
        <v>0</v>
      </c>
      <c r="T149" s="170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1" t="s">
        <v>145</v>
      </c>
      <c r="AT149" s="171" t="s">
        <v>141</v>
      </c>
      <c r="AU149" s="171" t="s">
        <v>146</v>
      </c>
      <c r="AY149" s="14" t="s">
        <v>139</v>
      </c>
      <c r="BE149" s="172">
        <f>IF(N149="základná",J149,0)</f>
        <v>0</v>
      </c>
      <c r="BF149" s="172">
        <f>IF(N149="znížená",J149,0)</f>
        <v>0</v>
      </c>
      <c r="BG149" s="172">
        <f>IF(N149="zákl. prenesená",J149,0)</f>
        <v>0</v>
      </c>
      <c r="BH149" s="172">
        <f>IF(N149="zníž. prenesená",J149,0)</f>
        <v>0</v>
      </c>
      <c r="BI149" s="172">
        <f>IF(N149="nulová",J149,0)</f>
        <v>0</v>
      </c>
      <c r="BJ149" s="14" t="s">
        <v>146</v>
      </c>
      <c r="BK149" s="172">
        <f>ROUND(I149*H149,2)</f>
        <v>0</v>
      </c>
      <c r="BL149" s="14" t="s">
        <v>145</v>
      </c>
      <c r="BM149" s="171" t="s">
        <v>221</v>
      </c>
    </row>
    <row r="150" spans="1:65" s="12" customFormat="1" ht="22.9" customHeight="1">
      <c r="B150" s="145"/>
      <c r="D150" s="146" t="s">
        <v>72</v>
      </c>
      <c r="E150" s="156" t="s">
        <v>176</v>
      </c>
      <c r="F150" s="156" t="s">
        <v>222</v>
      </c>
      <c r="I150" s="148"/>
      <c r="J150" s="157">
        <f>BK150</f>
        <v>0</v>
      </c>
      <c r="L150" s="145"/>
      <c r="M150" s="150"/>
      <c r="N150" s="151"/>
      <c r="O150" s="151"/>
      <c r="P150" s="152">
        <f>SUM(P151:P161)</f>
        <v>0</v>
      </c>
      <c r="Q150" s="151"/>
      <c r="R150" s="152">
        <f>SUM(R151:R161)</f>
        <v>4.9756882499999993</v>
      </c>
      <c r="S150" s="151"/>
      <c r="T150" s="153">
        <f>SUM(T151:T161)</f>
        <v>0</v>
      </c>
      <c r="AR150" s="146" t="s">
        <v>81</v>
      </c>
      <c r="AT150" s="154" t="s">
        <v>72</v>
      </c>
      <c r="AU150" s="154" t="s">
        <v>81</v>
      </c>
      <c r="AY150" s="146" t="s">
        <v>139</v>
      </c>
      <c r="BK150" s="155">
        <f>SUM(BK151:BK161)</f>
        <v>0</v>
      </c>
    </row>
    <row r="151" spans="1:65" s="2" customFormat="1" ht="36" customHeight="1">
      <c r="A151" s="29"/>
      <c r="B151" s="158"/>
      <c r="C151" s="159" t="s">
        <v>232</v>
      </c>
      <c r="D151" s="159" t="s">
        <v>141</v>
      </c>
      <c r="E151" s="160" t="s">
        <v>223</v>
      </c>
      <c r="F151" s="161" t="s">
        <v>224</v>
      </c>
      <c r="G151" s="162" t="s">
        <v>225</v>
      </c>
      <c r="H151" s="163">
        <v>24.4</v>
      </c>
      <c r="I151" s="164"/>
      <c r="J151" s="165">
        <f t="shared" ref="J151:J161" si="20">ROUND(I151*H151,2)</f>
        <v>0</v>
      </c>
      <c r="K151" s="166"/>
      <c r="L151" s="30"/>
      <c r="M151" s="167" t="s">
        <v>1</v>
      </c>
      <c r="N151" s="168" t="s">
        <v>39</v>
      </c>
      <c r="O151" s="55"/>
      <c r="P151" s="169">
        <f t="shared" ref="P151:P161" si="21">O151*H151</f>
        <v>0</v>
      </c>
      <c r="Q151" s="169">
        <v>9.8530000000000006E-2</v>
      </c>
      <c r="R151" s="169">
        <f t="shared" ref="R151:R161" si="22">Q151*H151</f>
        <v>2.4041320000000002</v>
      </c>
      <c r="S151" s="169">
        <v>0</v>
      </c>
      <c r="T151" s="170">
        <f t="shared" ref="T151:T161" si="23"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1" t="s">
        <v>145</v>
      </c>
      <c r="AT151" s="171" t="s">
        <v>141</v>
      </c>
      <c r="AU151" s="171" t="s">
        <v>146</v>
      </c>
      <c r="AY151" s="14" t="s">
        <v>139</v>
      </c>
      <c r="BE151" s="172">
        <f t="shared" ref="BE151:BE161" si="24">IF(N151="základná",J151,0)</f>
        <v>0</v>
      </c>
      <c r="BF151" s="172">
        <f t="shared" ref="BF151:BF161" si="25">IF(N151="znížená",J151,0)</f>
        <v>0</v>
      </c>
      <c r="BG151" s="172">
        <f t="shared" ref="BG151:BG161" si="26">IF(N151="zákl. prenesená",J151,0)</f>
        <v>0</v>
      </c>
      <c r="BH151" s="172">
        <f t="shared" ref="BH151:BH161" si="27">IF(N151="zníž. prenesená",J151,0)</f>
        <v>0</v>
      </c>
      <c r="BI151" s="172">
        <f t="shared" ref="BI151:BI161" si="28">IF(N151="nulová",J151,0)</f>
        <v>0</v>
      </c>
      <c r="BJ151" s="14" t="s">
        <v>146</v>
      </c>
      <c r="BK151" s="172">
        <f t="shared" ref="BK151:BK161" si="29">ROUND(I151*H151,2)</f>
        <v>0</v>
      </c>
      <c r="BL151" s="14" t="s">
        <v>145</v>
      </c>
      <c r="BM151" s="171" t="s">
        <v>226</v>
      </c>
    </row>
    <row r="152" spans="1:65" s="2" customFormat="1" ht="16.5" customHeight="1">
      <c r="A152" s="29"/>
      <c r="B152" s="158"/>
      <c r="C152" s="173" t="s">
        <v>236</v>
      </c>
      <c r="D152" s="173" t="s">
        <v>214</v>
      </c>
      <c r="E152" s="174" t="s">
        <v>228</v>
      </c>
      <c r="F152" s="175" t="s">
        <v>229</v>
      </c>
      <c r="G152" s="176" t="s">
        <v>230</v>
      </c>
      <c r="H152" s="177">
        <v>25</v>
      </c>
      <c r="I152" s="178"/>
      <c r="J152" s="179">
        <f t="shared" si="20"/>
        <v>0</v>
      </c>
      <c r="K152" s="180"/>
      <c r="L152" s="181"/>
      <c r="M152" s="182" t="s">
        <v>1</v>
      </c>
      <c r="N152" s="183" t="s">
        <v>39</v>
      </c>
      <c r="O152" s="55"/>
      <c r="P152" s="169">
        <f t="shared" si="21"/>
        <v>0</v>
      </c>
      <c r="Q152" s="169">
        <v>2.3E-2</v>
      </c>
      <c r="R152" s="169">
        <f t="shared" si="22"/>
        <v>0.57499999999999996</v>
      </c>
      <c r="S152" s="169">
        <v>0</v>
      </c>
      <c r="T152" s="170">
        <f t="shared" si="2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1" t="s">
        <v>172</v>
      </c>
      <c r="AT152" s="171" t="s">
        <v>214</v>
      </c>
      <c r="AU152" s="171" t="s">
        <v>146</v>
      </c>
      <c r="AY152" s="14" t="s">
        <v>139</v>
      </c>
      <c r="BE152" s="172">
        <f t="shared" si="24"/>
        <v>0</v>
      </c>
      <c r="BF152" s="172">
        <f t="shared" si="25"/>
        <v>0</v>
      </c>
      <c r="BG152" s="172">
        <f t="shared" si="26"/>
        <v>0</v>
      </c>
      <c r="BH152" s="172">
        <f t="shared" si="27"/>
        <v>0</v>
      </c>
      <c r="BI152" s="172">
        <f t="shared" si="28"/>
        <v>0</v>
      </c>
      <c r="BJ152" s="14" t="s">
        <v>146</v>
      </c>
      <c r="BK152" s="172">
        <f t="shared" si="29"/>
        <v>0</v>
      </c>
      <c r="BL152" s="14" t="s">
        <v>145</v>
      </c>
      <c r="BM152" s="171" t="s">
        <v>231</v>
      </c>
    </row>
    <row r="153" spans="1:65" s="2" customFormat="1" ht="24" customHeight="1">
      <c r="A153" s="29"/>
      <c r="B153" s="158"/>
      <c r="C153" s="159" t="s">
        <v>240</v>
      </c>
      <c r="D153" s="159" t="s">
        <v>141</v>
      </c>
      <c r="E153" s="160" t="s">
        <v>233</v>
      </c>
      <c r="F153" s="161" t="s">
        <v>234</v>
      </c>
      <c r="G153" s="162" t="s">
        <v>144</v>
      </c>
      <c r="H153" s="163">
        <v>0.625</v>
      </c>
      <c r="I153" s="164"/>
      <c r="J153" s="165">
        <f t="shared" si="20"/>
        <v>0</v>
      </c>
      <c r="K153" s="166"/>
      <c r="L153" s="30"/>
      <c r="M153" s="167" t="s">
        <v>1</v>
      </c>
      <c r="N153" s="168" t="s">
        <v>39</v>
      </c>
      <c r="O153" s="55"/>
      <c r="P153" s="169">
        <f t="shared" si="21"/>
        <v>0</v>
      </c>
      <c r="Q153" s="169">
        <v>2.2151299999999998</v>
      </c>
      <c r="R153" s="169">
        <f t="shared" si="22"/>
        <v>1.3844562499999999</v>
      </c>
      <c r="S153" s="169">
        <v>0</v>
      </c>
      <c r="T153" s="170">
        <f t="shared" si="2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1" t="s">
        <v>145</v>
      </c>
      <c r="AT153" s="171" t="s">
        <v>141</v>
      </c>
      <c r="AU153" s="171" t="s">
        <v>146</v>
      </c>
      <c r="AY153" s="14" t="s">
        <v>139</v>
      </c>
      <c r="BE153" s="172">
        <f t="shared" si="24"/>
        <v>0</v>
      </c>
      <c r="BF153" s="172">
        <f t="shared" si="25"/>
        <v>0</v>
      </c>
      <c r="BG153" s="172">
        <f t="shared" si="26"/>
        <v>0</v>
      </c>
      <c r="BH153" s="172">
        <f t="shared" si="27"/>
        <v>0</v>
      </c>
      <c r="BI153" s="172">
        <f t="shared" si="28"/>
        <v>0</v>
      </c>
      <c r="BJ153" s="14" t="s">
        <v>146</v>
      </c>
      <c r="BK153" s="172">
        <f t="shared" si="29"/>
        <v>0</v>
      </c>
      <c r="BL153" s="14" t="s">
        <v>145</v>
      </c>
      <c r="BM153" s="171" t="s">
        <v>235</v>
      </c>
    </row>
    <row r="154" spans="1:65" s="2" customFormat="1" ht="24" customHeight="1">
      <c r="A154" s="29"/>
      <c r="B154" s="158"/>
      <c r="C154" s="159" t="s">
        <v>244</v>
      </c>
      <c r="D154" s="159" t="s">
        <v>141</v>
      </c>
      <c r="E154" s="160" t="s">
        <v>287</v>
      </c>
      <c r="F154" s="161" t="s">
        <v>288</v>
      </c>
      <c r="G154" s="162" t="s">
        <v>225</v>
      </c>
      <c r="H154" s="163">
        <v>3</v>
      </c>
      <c r="I154" s="164"/>
      <c r="J154" s="165">
        <f t="shared" si="20"/>
        <v>0</v>
      </c>
      <c r="K154" s="166"/>
      <c r="L154" s="30"/>
      <c r="M154" s="167" t="s">
        <v>1</v>
      </c>
      <c r="N154" s="168" t="s">
        <v>39</v>
      </c>
      <c r="O154" s="55"/>
      <c r="P154" s="169">
        <f t="shared" si="21"/>
        <v>0</v>
      </c>
      <c r="Q154" s="169">
        <v>0</v>
      </c>
      <c r="R154" s="169">
        <f t="shared" si="22"/>
        <v>0</v>
      </c>
      <c r="S154" s="169">
        <v>0</v>
      </c>
      <c r="T154" s="170">
        <f t="shared" si="2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1" t="s">
        <v>145</v>
      </c>
      <c r="AT154" s="171" t="s">
        <v>141</v>
      </c>
      <c r="AU154" s="171" t="s">
        <v>146</v>
      </c>
      <c r="AY154" s="14" t="s">
        <v>139</v>
      </c>
      <c r="BE154" s="172">
        <f t="shared" si="24"/>
        <v>0</v>
      </c>
      <c r="BF154" s="172">
        <f t="shared" si="25"/>
        <v>0</v>
      </c>
      <c r="BG154" s="172">
        <f t="shared" si="26"/>
        <v>0</v>
      </c>
      <c r="BH154" s="172">
        <f t="shared" si="27"/>
        <v>0</v>
      </c>
      <c r="BI154" s="172">
        <f t="shared" si="28"/>
        <v>0</v>
      </c>
      <c r="BJ154" s="14" t="s">
        <v>146</v>
      </c>
      <c r="BK154" s="172">
        <f t="shared" si="29"/>
        <v>0</v>
      </c>
      <c r="BL154" s="14" t="s">
        <v>145</v>
      </c>
      <c r="BM154" s="171" t="s">
        <v>334</v>
      </c>
    </row>
    <row r="155" spans="1:65" s="2" customFormat="1" ht="24" customHeight="1">
      <c r="A155" s="29"/>
      <c r="B155" s="158"/>
      <c r="C155" s="159" t="s">
        <v>248</v>
      </c>
      <c r="D155" s="159" t="s">
        <v>141</v>
      </c>
      <c r="E155" s="160" t="s">
        <v>237</v>
      </c>
      <c r="F155" s="161" t="s">
        <v>238</v>
      </c>
      <c r="G155" s="162" t="s">
        <v>230</v>
      </c>
      <c r="H155" s="163">
        <v>11</v>
      </c>
      <c r="I155" s="164"/>
      <c r="J155" s="165">
        <f t="shared" si="20"/>
        <v>0</v>
      </c>
      <c r="K155" s="166"/>
      <c r="L155" s="30"/>
      <c r="M155" s="167" t="s">
        <v>1</v>
      </c>
      <c r="N155" s="168" t="s">
        <v>39</v>
      </c>
      <c r="O155" s="55"/>
      <c r="P155" s="169">
        <f t="shared" si="21"/>
        <v>0</v>
      </c>
      <c r="Q155" s="169">
        <v>6.7000000000000002E-4</v>
      </c>
      <c r="R155" s="169">
        <f t="shared" si="22"/>
        <v>7.3699999999999998E-3</v>
      </c>
      <c r="S155" s="169">
        <v>0</v>
      </c>
      <c r="T155" s="170">
        <f t="shared" si="2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1" t="s">
        <v>145</v>
      </c>
      <c r="AT155" s="171" t="s">
        <v>141</v>
      </c>
      <c r="AU155" s="171" t="s">
        <v>146</v>
      </c>
      <c r="AY155" s="14" t="s">
        <v>139</v>
      </c>
      <c r="BE155" s="172">
        <f t="shared" si="24"/>
        <v>0</v>
      </c>
      <c r="BF155" s="172">
        <f t="shared" si="25"/>
        <v>0</v>
      </c>
      <c r="BG155" s="172">
        <f t="shared" si="26"/>
        <v>0</v>
      </c>
      <c r="BH155" s="172">
        <f t="shared" si="27"/>
        <v>0</v>
      </c>
      <c r="BI155" s="172">
        <f t="shared" si="28"/>
        <v>0</v>
      </c>
      <c r="BJ155" s="14" t="s">
        <v>146</v>
      </c>
      <c r="BK155" s="172">
        <f t="shared" si="29"/>
        <v>0</v>
      </c>
      <c r="BL155" s="14" t="s">
        <v>145</v>
      </c>
      <c r="BM155" s="171" t="s">
        <v>239</v>
      </c>
    </row>
    <row r="156" spans="1:65" s="2" customFormat="1" ht="24" customHeight="1">
      <c r="A156" s="29"/>
      <c r="B156" s="158"/>
      <c r="C156" s="173" t="s">
        <v>254</v>
      </c>
      <c r="D156" s="173" t="s">
        <v>214</v>
      </c>
      <c r="E156" s="174" t="s">
        <v>241</v>
      </c>
      <c r="F156" s="175" t="s">
        <v>242</v>
      </c>
      <c r="G156" s="176" t="s">
        <v>230</v>
      </c>
      <c r="H156" s="177">
        <v>11</v>
      </c>
      <c r="I156" s="178"/>
      <c r="J156" s="179">
        <f t="shared" si="20"/>
        <v>0</v>
      </c>
      <c r="K156" s="180"/>
      <c r="L156" s="181"/>
      <c r="M156" s="182" t="s">
        <v>1</v>
      </c>
      <c r="N156" s="183" t="s">
        <v>39</v>
      </c>
      <c r="O156" s="55"/>
      <c r="P156" s="169">
        <f t="shared" si="21"/>
        <v>0</v>
      </c>
      <c r="Q156" s="169">
        <v>1.4E-2</v>
      </c>
      <c r="R156" s="169">
        <f t="shared" si="22"/>
        <v>0.154</v>
      </c>
      <c r="S156" s="169">
        <v>0</v>
      </c>
      <c r="T156" s="170">
        <f t="shared" si="2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1" t="s">
        <v>172</v>
      </c>
      <c r="AT156" s="171" t="s">
        <v>214</v>
      </c>
      <c r="AU156" s="171" t="s">
        <v>146</v>
      </c>
      <c r="AY156" s="14" t="s">
        <v>139</v>
      </c>
      <c r="BE156" s="172">
        <f t="shared" si="24"/>
        <v>0</v>
      </c>
      <c r="BF156" s="172">
        <f t="shared" si="25"/>
        <v>0</v>
      </c>
      <c r="BG156" s="172">
        <f t="shared" si="26"/>
        <v>0</v>
      </c>
      <c r="BH156" s="172">
        <f t="shared" si="27"/>
        <v>0</v>
      </c>
      <c r="BI156" s="172">
        <f t="shared" si="28"/>
        <v>0</v>
      </c>
      <c r="BJ156" s="14" t="s">
        <v>146</v>
      </c>
      <c r="BK156" s="172">
        <f t="shared" si="29"/>
        <v>0</v>
      </c>
      <c r="BL156" s="14" t="s">
        <v>145</v>
      </c>
      <c r="BM156" s="171" t="s">
        <v>243</v>
      </c>
    </row>
    <row r="157" spans="1:65" s="2" customFormat="1" ht="24" customHeight="1">
      <c r="A157" s="29"/>
      <c r="B157" s="158"/>
      <c r="C157" s="159" t="s">
        <v>307</v>
      </c>
      <c r="D157" s="159" t="s">
        <v>141</v>
      </c>
      <c r="E157" s="160" t="s">
        <v>245</v>
      </c>
      <c r="F157" s="161" t="s">
        <v>246</v>
      </c>
      <c r="G157" s="162" t="s">
        <v>230</v>
      </c>
      <c r="H157" s="163">
        <v>1</v>
      </c>
      <c r="I157" s="164"/>
      <c r="J157" s="165">
        <f t="shared" si="20"/>
        <v>0</v>
      </c>
      <c r="K157" s="166"/>
      <c r="L157" s="30"/>
      <c r="M157" s="167" t="s">
        <v>1</v>
      </c>
      <c r="N157" s="168" t="s">
        <v>39</v>
      </c>
      <c r="O157" s="55"/>
      <c r="P157" s="169">
        <f t="shared" si="21"/>
        <v>0</v>
      </c>
      <c r="Q157" s="169">
        <v>2.5729999999999999E-2</v>
      </c>
      <c r="R157" s="169">
        <f t="shared" si="22"/>
        <v>2.5729999999999999E-2</v>
      </c>
      <c r="S157" s="169">
        <v>0</v>
      </c>
      <c r="T157" s="170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1" t="s">
        <v>145</v>
      </c>
      <c r="AT157" s="171" t="s">
        <v>141</v>
      </c>
      <c r="AU157" s="171" t="s">
        <v>146</v>
      </c>
      <c r="AY157" s="14" t="s">
        <v>139</v>
      </c>
      <c r="BE157" s="172">
        <f t="shared" si="24"/>
        <v>0</v>
      </c>
      <c r="BF157" s="172">
        <f t="shared" si="25"/>
        <v>0</v>
      </c>
      <c r="BG157" s="172">
        <f t="shared" si="26"/>
        <v>0</v>
      </c>
      <c r="BH157" s="172">
        <f t="shared" si="27"/>
        <v>0</v>
      </c>
      <c r="BI157" s="172">
        <f t="shared" si="28"/>
        <v>0</v>
      </c>
      <c r="BJ157" s="14" t="s">
        <v>146</v>
      </c>
      <c r="BK157" s="172">
        <f t="shared" si="29"/>
        <v>0</v>
      </c>
      <c r="BL157" s="14" t="s">
        <v>145</v>
      </c>
      <c r="BM157" s="171" t="s">
        <v>247</v>
      </c>
    </row>
    <row r="158" spans="1:65" s="2" customFormat="1" ht="36" customHeight="1">
      <c r="A158" s="29"/>
      <c r="B158" s="158"/>
      <c r="C158" s="173" t="s">
        <v>308</v>
      </c>
      <c r="D158" s="173" t="s">
        <v>214</v>
      </c>
      <c r="E158" s="174" t="s">
        <v>249</v>
      </c>
      <c r="F158" s="175" t="s">
        <v>250</v>
      </c>
      <c r="G158" s="176" t="s">
        <v>230</v>
      </c>
      <c r="H158" s="177">
        <v>1</v>
      </c>
      <c r="I158" s="178"/>
      <c r="J158" s="179">
        <f t="shared" si="20"/>
        <v>0</v>
      </c>
      <c r="K158" s="180"/>
      <c r="L158" s="181"/>
      <c r="M158" s="182" t="s">
        <v>1</v>
      </c>
      <c r="N158" s="183" t="s">
        <v>39</v>
      </c>
      <c r="O158" s="55"/>
      <c r="P158" s="169">
        <f t="shared" si="21"/>
        <v>0</v>
      </c>
      <c r="Q158" s="169">
        <v>0.42499999999999999</v>
      </c>
      <c r="R158" s="169">
        <f t="shared" si="22"/>
        <v>0.42499999999999999</v>
      </c>
      <c r="S158" s="169">
        <v>0</v>
      </c>
      <c r="T158" s="170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1" t="s">
        <v>172</v>
      </c>
      <c r="AT158" s="171" t="s">
        <v>214</v>
      </c>
      <c r="AU158" s="171" t="s">
        <v>146</v>
      </c>
      <c r="AY158" s="14" t="s">
        <v>139</v>
      </c>
      <c r="BE158" s="172">
        <f t="shared" si="24"/>
        <v>0</v>
      </c>
      <c r="BF158" s="172">
        <f t="shared" si="25"/>
        <v>0</v>
      </c>
      <c r="BG158" s="172">
        <f t="shared" si="26"/>
        <v>0</v>
      </c>
      <c r="BH158" s="172">
        <f t="shared" si="27"/>
        <v>0</v>
      </c>
      <c r="BI158" s="172">
        <f t="shared" si="28"/>
        <v>0</v>
      </c>
      <c r="BJ158" s="14" t="s">
        <v>146</v>
      </c>
      <c r="BK158" s="172">
        <f t="shared" si="29"/>
        <v>0</v>
      </c>
      <c r="BL158" s="14" t="s">
        <v>145</v>
      </c>
      <c r="BM158" s="171" t="s">
        <v>251</v>
      </c>
    </row>
    <row r="159" spans="1:65" s="2" customFormat="1" ht="16.5" customHeight="1">
      <c r="A159" s="29"/>
      <c r="B159" s="158"/>
      <c r="C159" s="159" t="s">
        <v>309</v>
      </c>
      <c r="D159" s="159" t="s">
        <v>141</v>
      </c>
      <c r="E159" s="160" t="s">
        <v>310</v>
      </c>
      <c r="F159" s="161" t="s">
        <v>311</v>
      </c>
      <c r="G159" s="162" t="s">
        <v>257</v>
      </c>
      <c r="H159" s="163">
        <v>3.1589999999999998</v>
      </c>
      <c r="I159" s="164"/>
      <c r="J159" s="165">
        <f t="shared" si="20"/>
        <v>0</v>
      </c>
      <c r="K159" s="166"/>
      <c r="L159" s="30"/>
      <c r="M159" s="167" t="s">
        <v>1</v>
      </c>
      <c r="N159" s="168" t="s">
        <v>39</v>
      </c>
      <c r="O159" s="55"/>
      <c r="P159" s="169">
        <f t="shared" si="21"/>
        <v>0</v>
      </c>
      <c r="Q159" s="169">
        <v>0</v>
      </c>
      <c r="R159" s="169">
        <f t="shared" si="22"/>
        <v>0</v>
      </c>
      <c r="S159" s="169">
        <v>0</v>
      </c>
      <c r="T159" s="170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1" t="s">
        <v>145</v>
      </c>
      <c r="AT159" s="171" t="s">
        <v>141</v>
      </c>
      <c r="AU159" s="171" t="s">
        <v>146</v>
      </c>
      <c r="AY159" s="14" t="s">
        <v>139</v>
      </c>
      <c r="BE159" s="172">
        <f t="shared" si="24"/>
        <v>0</v>
      </c>
      <c r="BF159" s="172">
        <f t="shared" si="25"/>
        <v>0</v>
      </c>
      <c r="BG159" s="172">
        <f t="shared" si="26"/>
        <v>0</v>
      </c>
      <c r="BH159" s="172">
        <f t="shared" si="27"/>
        <v>0</v>
      </c>
      <c r="BI159" s="172">
        <f t="shared" si="28"/>
        <v>0</v>
      </c>
      <c r="BJ159" s="14" t="s">
        <v>146</v>
      </c>
      <c r="BK159" s="172">
        <f t="shared" si="29"/>
        <v>0</v>
      </c>
      <c r="BL159" s="14" t="s">
        <v>145</v>
      </c>
      <c r="BM159" s="171" t="s">
        <v>335</v>
      </c>
    </row>
    <row r="160" spans="1:65" s="2" customFormat="1" ht="24" customHeight="1">
      <c r="A160" s="29"/>
      <c r="B160" s="158"/>
      <c r="C160" s="159" t="s">
        <v>313</v>
      </c>
      <c r="D160" s="159" t="s">
        <v>141</v>
      </c>
      <c r="E160" s="160" t="s">
        <v>314</v>
      </c>
      <c r="F160" s="161" t="s">
        <v>315</v>
      </c>
      <c r="G160" s="162" t="s">
        <v>257</v>
      </c>
      <c r="H160" s="163">
        <v>6.3179999999999996</v>
      </c>
      <c r="I160" s="164"/>
      <c r="J160" s="165">
        <f t="shared" si="20"/>
        <v>0</v>
      </c>
      <c r="K160" s="166"/>
      <c r="L160" s="30"/>
      <c r="M160" s="167" t="s">
        <v>1</v>
      </c>
      <c r="N160" s="168" t="s">
        <v>39</v>
      </c>
      <c r="O160" s="55"/>
      <c r="P160" s="169">
        <f t="shared" si="21"/>
        <v>0</v>
      </c>
      <c r="Q160" s="169">
        <v>0</v>
      </c>
      <c r="R160" s="169">
        <f t="shared" si="22"/>
        <v>0</v>
      </c>
      <c r="S160" s="169">
        <v>0</v>
      </c>
      <c r="T160" s="170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1" t="s">
        <v>145</v>
      </c>
      <c r="AT160" s="171" t="s">
        <v>141</v>
      </c>
      <c r="AU160" s="171" t="s">
        <v>146</v>
      </c>
      <c r="AY160" s="14" t="s">
        <v>139</v>
      </c>
      <c r="BE160" s="172">
        <f t="shared" si="24"/>
        <v>0</v>
      </c>
      <c r="BF160" s="172">
        <f t="shared" si="25"/>
        <v>0</v>
      </c>
      <c r="BG160" s="172">
        <f t="shared" si="26"/>
        <v>0</v>
      </c>
      <c r="BH160" s="172">
        <f t="shared" si="27"/>
        <v>0</v>
      </c>
      <c r="BI160" s="172">
        <f t="shared" si="28"/>
        <v>0</v>
      </c>
      <c r="BJ160" s="14" t="s">
        <v>146</v>
      </c>
      <c r="BK160" s="172">
        <f t="shared" si="29"/>
        <v>0</v>
      </c>
      <c r="BL160" s="14" t="s">
        <v>145</v>
      </c>
      <c r="BM160" s="171" t="s">
        <v>336</v>
      </c>
    </row>
    <row r="161" spans="1:65" s="2" customFormat="1" ht="24" customHeight="1">
      <c r="A161" s="29"/>
      <c r="B161" s="158"/>
      <c r="C161" s="159" t="s">
        <v>317</v>
      </c>
      <c r="D161" s="159" t="s">
        <v>141</v>
      </c>
      <c r="E161" s="160" t="s">
        <v>337</v>
      </c>
      <c r="F161" s="161" t="s">
        <v>338</v>
      </c>
      <c r="G161" s="162" t="s">
        <v>257</v>
      </c>
      <c r="H161" s="163">
        <v>3.1589999999999998</v>
      </c>
      <c r="I161" s="164"/>
      <c r="J161" s="165">
        <f t="shared" si="20"/>
        <v>0</v>
      </c>
      <c r="K161" s="166"/>
      <c r="L161" s="30"/>
      <c r="M161" s="167" t="s">
        <v>1</v>
      </c>
      <c r="N161" s="168" t="s">
        <v>39</v>
      </c>
      <c r="O161" s="55"/>
      <c r="P161" s="169">
        <f t="shared" si="21"/>
        <v>0</v>
      </c>
      <c r="Q161" s="169">
        <v>0</v>
      </c>
      <c r="R161" s="169">
        <f t="shared" si="22"/>
        <v>0</v>
      </c>
      <c r="S161" s="169">
        <v>0</v>
      </c>
      <c r="T161" s="170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1" t="s">
        <v>145</v>
      </c>
      <c r="AT161" s="171" t="s">
        <v>141</v>
      </c>
      <c r="AU161" s="171" t="s">
        <v>146</v>
      </c>
      <c r="AY161" s="14" t="s">
        <v>139</v>
      </c>
      <c r="BE161" s="172">
        <f t="shared" si="24"/>
        <v>0</v>
      </c>
      <c r="BF161" s="172">
        <f t="shared" si="25"/>
        <v>0</v>
      </c>
      <c r="BG161" s="172">
        <f t="shared" si="26"/>
        <v>0</v>
      </c>
      <c r="BH161" s="172">
        <f t="shared" si="27"/>
        <v>0</v>
      </c>
      <c r="BI161" s="172">
        <f t="shared" si="28"/>
        <v>0</v>
      </c>
      <c r="BJ161" s="14" t="s">
        <v>146</v>
      </c>
      <c r="BK161" s="172">
        <f t="shared" si="29"/>
        <v>0</v>
      </c>
      <c r="BL161" s="14" t="s">
        <v>145</v>
      </c>
      <c r="BM161" s="171" t="s">
        <v>339</v>
      </c>
    </row>
    <row r="162" spans="1:65" s="12" customFormat="1" ht="22.9" customHeight="1">
      <c r="B162" s="145"/>
      <c r="D162" s="146" t="s">
        <v>72</v>
      </c>
      <c r="E162" s="156" t="s">
        <v>252</v>
      </c>
      <c r="F162" s="156" t="s">
        <v>253</v>
      </c>
      <c r="I162" s="148"/>
      <c r="J162" s="157">
        <f>BK162</f>
        <v>0</v>
      </c>
      <c r="L162" s="145"/>
      <c r="M162" s="150"/>
      <c r="N162" s="151"/>
      <c r="O162" s="151"/>
      <c r="P162" s="152">
        <f>P163</f>
        <v>0</v>
      </c>
      <c r="Q162" s="151"/>
      <c r="R162" s="152">
        <f>R163</f>
        <v>0</v>
      </c>
      <c r="S162" s="151"/>
      <c r="T162" s="153">
        <f>T163</f>
        <v>0</v>
      </c>
      <c r="AR162" s="146" t="s">
        <v>81</v>
      </c>
      <c r="AT162" s="154" t="s">
        <v>72</v>
      </c>
      <c r="AU162" s="154" t="s">
        <v>81</v>
      </c>
      <c r="AY162" s="146" t="s">
        <v>139</v>
      </c>
      <c r="BK162" s="155">
        <f>BK163</f>
        <v>0</v>
      </c>
    </row>
    <row r="163" spans="1:65" s="2" customFormat="1" ht="24" customHeight="1">
      <c r="A163" s="29"/>
      <c r="B163" s="158"/>
      <c r="C163" s="159" t="s">
        <v>321</v>
      </c>
      <c r="D163" s="159" t="s">
        <v>141</v>
      </c>
      <c r="E163" s="160" t="s">
        <v>255</v>
      </c>
      <c r="F163" s="161" t="s">
        <v>256</v>
      </c>
      <c r="G163" s="162" t="s">
        <v>257</v>
      </c>
      <c r="H163" s="163">
        <v>38.722000000000001</v>
      </c>
      <c r="I163" s="164"/>
      <c r="J163" s="165">
        <f>ROUND(I163*H163,2)</f>
        <v>0</v>
      </c>
      <c r="K163" s="166"/>
      <c r="L163" s="30"/>
      <c r="M163" s="184" t="s">
        <v>1</v>
      </c>
      <c r="N163" s="185" t="s">
        <v>39</v>
      </c>
      <c r="O163" s="186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1" t="s">
        <v>145</v>
      </c>
      <c r="AT163" s="171" t="s">
        <v>141</v>
      </c>
      <c r="AU163" s="171" t="s">
        <v>146</v>
      </c>
      <c r="AY163" s="14" t="s">
        <v>139</v>
      </c>
      <c r="BE163" s="172">
        <f>IF(N163="základná",J163,0)</f>
        <v>0</v>
      </c>
      <c r="BF163" s="172">
        <f>IF(N163="znížená",J163,0)</f>
        <v>0</v>
      </c>
      <c r="BG163" s="172">
        <f>IF(N163="zákl. prenesená",J163,0)</f>
        <v>0</v>
      </c>
      <c r="BH163" s="172">
        <f>IF(N163="zníž. prenesená",J163,0)</f>
        <v>0</v>
      </c>
      <c r="BI163" s="172">
        <f>IF(N163="nulová",J163,0)</f>
        <v>0</v>
      </c>
      <c r="BJ163" s="14" t="s">
        <v>146</v>
      </c>
      <c r="BK163" s="172">
        <f>ROUND(I163*H163,2)</f>
        <v>0</v>
      </c>
      <c r="BL163" s="14" t="s">
        <v>145</v>
      </c>
      <c r="BM163" s="171" t="s">
        <v>258</v>
      </c>
    </row>
    <row r="164" spans="1:65" s="2" customFormat="1" ht="7" customHeight="1">
      <c r="A164" s="29"/>
      <c r="B164" s="44"/>
      <c r="C164" s="45"/>
      <c r="D164" s="45"/>
      <c r="E164" s="45"/>
      <c r="F164" s="45"/>
      <c r="G164" s="45"/>
      <c r="H164" s="45"/>
      <c r="I164" s="117"/>
      <c r="J164" s="45"/>
      <c r="K164" s="45"/>
      <c r="L164" s="30"/>
      <c r="M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</row>
  </sheetData>
  <autoFilter ref="C122:K163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22</vt:i4>
      </vt:variant>
    </vt:vector>
  </HeadingPairs>
  <TitlesOfParts>
    <vt:vector size="33" baseType="lpstr">
      <vt:lpstr>Rekapitulácia stavby</vt:lpstr>
      <vt:lpstr>01 - SO 01 Prístrešok na ...</vt:lpstr>
      <vt:lpstr>02 - SO 03 Stojan na bicy...</vt:lpstr>
      <vt:lpstr>03 - SO 03 Stojan na bicy...</vt:lpstr>
      <vt:lpstr>04 - SO 03 Stojan na bicy...</vt:lpstr>
      <vt:lpstr>05 - SO 03 Stojan na bicy...</vt:lpstr>
      <vt:lpstr>06 - SO 01 Prístrešok na ...</vt:lpstr>
      <vt:lpstr>07 - SO 02 Prístrešok na ...</vt:lpstr>
      <vt:lpstr>08 - SO 01 Prístrešok na ...</vt:lpstr>
      <vt:lpstr>09 - SO 01 Prístrešok na ...</vt:lpstr>
      <vt:lpstr>10 - SO 01 Prístrešok na ...</vt:lpstr>
      <vt:lpstr>'01 - SO 01 Prístrešok na ...'!Názvy_tlače</vt:lpstr>
      <vt:lpstr>'02 - SO 03 Stojan na bicy...'!Názvy_tlače</vt:lpstr>
      <vt:lpstr>'03 - SO 03 Stojan na bicy...'!Názvy_tlače</vt:lpstr>
      <vt:lpstr>'04 - SO 03 Stojan na bicy...'!Názvy_tlače</vt:lpstr>
      <vt:lpstr>'05 - SO 03 Stojan na bicy...'!Názvy_tlače</vt:lpstr>
      <vt:lpstr>'06 - SO 01 Prístrešok na ...'!Názvy_tlače</vt:lpstr>
      <vt:lpstr>'07 - SO 02 Prístrešok na ...'!Názvy_tlače</vt:lpstr>
      <vt:lpstr>'08 - SO 01 Prístrešok na ...'!Názvy_tlače</vt:lpstr>
      <vt:lpstr>'09 - SO 01 Prístrešok na ...'!Názvy_tlače</vt:lpstr>
      <vt:lpstr>'10 - SO 01 Prístrešok na ...'!Názvy_tlače</vt:lpstr>
      <vt:lpstr>'Rekapitulácia stavby'!Názvy_tlače</vt:lpstr>
      <vt:lpstr>'01 - SO 01 Prístrešok na ...'!Oblasť_tlače</vt:lpstr>
      <vt:lpstr>'02 - SO 03 Stojan na bicy...'!Oblasť_tlače</vt:lpstr>
      <vt:lpstr>'03 - SO 03 Stojan na bicy...'!Oblasť_tlače</vt:lpstr>
      <vt:lpstr>'04 - SO 03 Stojan na bicy...'!Oblasť_tlače</vt:lpstr>
      <vt:lpstr>'05 - SO 03 Stojan na bicy...'!Oblasť_tlače</vt:lpstr>
      <vt:lpstr>'06 - SO 01 Prístrešok na ...'!Oblasť_tlače</vt:lpstr>
      <vt:lpstr>'07 - SO 02 Prístrešok na ...'!Oblasť_tlače</vt:lpstr>
      <vt:lpstr>'08 - SO 01 Prístrešok na ...'!Oblasť_tlače</vt:lpstr>
      <vt:lpstr>'09 - SO 01 Prístrešok na ...'!Oblasť_tlače</vt:lpstr>
      <vt:lpstr>'10 - SO 01 Prístrešok na 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RG_ATELIER-PC\DODO</dc:creator>
  <cp:lastModifiedBy>pešik</cp:lastModifiedBy>
  <dcterms:created xsi:type="dcterms:W3CDTF">2019-11-06T08:35:17Z</dcterms:created>
  <dcterms:modified xsi:type="dcterms:W3CDTF">2020-03-18T14:10:48Z</dcterms:modified>
</cp:coreProperties>
</file>