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01 - stavebná časť" sheetId="2" r:id="rId2"/>
    <sheet name="02 - mobiliár" sheetId="3" r:id="rId3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'01 - stavebná časť'!$C$125:$K$201</definedName>
    <definedName name="_xlnm.Print_Area" localSheetId="1">'01 - stavebná časť'!$C$4:$J$76,'01 - stavebná časť'!$C$113:$K$201</definedName>
    <definedName name="_xlnm.Print_Titles" localSheetId="1">'01 - stavebná časť'!$125:$125</definedName>
    <definedName name="_xlnm._FilterDatabase" localSheetId="2" hidden="1">'02 - mobiliár'!$C$118:$K$130</definedName>
    <definedName name="_xlnm.Print_Area" localSheetId="2">'02 - mobiliár'!$C$4:$J$76,'02 - mobiliár'!$C$106:$K$130</definedName>
    <definedName name="_xlnm.Print_Titles" localSheetId="2">'02 - mobiliár'!$118:$118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30"/>
  <c r="BH130"/>
  <c r="BG130"/>
  <c r="BE130"/>
  <c r="T130"/>
  <c r="T129"/>
  <c r="R130"/>
  <c r="R129"/>
  <c r="P130"/>
  <c r="P129"/>
  <c r="BK130"/>
  <c r="BK129"/>
  <c r="J129"/>
  <c r="J130"/>
  <c r="BF130"/>
  <c r="J9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3"/>
  <c r="BH123"/>
  <c r="BG123"/>
  <c r="BE123"/>
  <c r="T123"/>
  <c r="R123"/>
  <c r="P123"/>
  <c r="BK123"/>
  <c r="J123"/>
  <c r="BF123"/>
  <c r="BI122"/>
  <c r="F37"/>
  <c i="1" r="BD96"/>
  <c i="3" r="BH122"/>
  <c r="F36"/>
  <c i="1" r="BC96"/>
  <c i="3" r="BG122"/>
  <c r="F35"/>
  <c i="1" r="BB96"/>
  <c i="3" r="BE122"/>
  <c r="J33"/>
  <c i="1" r="AV96"/>
  <c i="3" r="F33"/>
  <c i="1" r="AZ96"/>
  <c i="3" r="T122"/>
  <c r="T121"/>
  <c r="T120"/>
  <c r="T119"/>
  <c r="R122"/>
  <c r="R121"/>
  <c r="R120"/>
  <c r="R119"/>
  <c r="P122"/>
  <c r="P121"/>
  <c r="P120"/>
  <c r="P119"/>
  <c i="1" r="AU96"/>
  <c i="3" r="BK122"/>
  <c r="BK121"/>
  <c r="J121"/>
  <c r="BK120"/>
  <c r="J120"/>
  <c r="BK119"/>
  <c r="J119"/>
  <c r="J96"/>
  <c r="J30"/>
  <c i="1" r="AG96"/>
  <c i="3" r="J122"/>
  <c r="BF122"/>
  <c r="J34"/>
  <c i="1" r="AW96"/>
  <c i="3" r="F34"/>
  <c i="1" r="BA96"/>
  <c i="3" r="J98"/>
  <c r="J97"/>
  <c r="J115"/>
  <c r="F115"/>
  <c r="F113"/>
  <c r="E111"/>
  <c r="J91"/>
  <c r="F91"/>
  <c r="F89"/>
  <c r="E87"/>
  <c r="J39"/>
  <c r="J24"/>
  <c r="E24"/>
  <c r="J116"/>
  <c r="J92"/>
  <c r="J23"/>
  <c r="J18"/>
  <c r="E18"/>
  <c r="F116"/>
  <c r="F92"/>
  <c r="J17"/>
  <c r="J12"/>
  <c r="J113"/>
  <c r="J89"/>
  <c r="E7"/>
  <c r="E109"/>
  <c r="E85"/>
  <c i="2" r="J37"/>
  <c r="J36"/>
  <c i="1" r="AY95"/>
  <c i="2" r="J35"/>
  <c i="1" r="AX95"/>
  <c i="2" r="BI201"/>
  <c r="BH201"/>
  <c r="BG201"/>
  <c r="BE201"/>
  <c r="T201"/>
  <c r="R201"/>
  <c r="P201"/>
  <c r="BK201"/>
  <c r="J201"/>
  <c r="BF201"/>
  <c r="BI200"/>
  <c r="BH200"/>
  <c r="BG200"/>
  <c r="BE200"/>
  <c r="T200"/>
  <c r="R200"/>
  <c r="P200"/>
  <c r="BK200"/>
  <c r="J200"/>
  <c r="BF200"/>
  <c r="BI199"/>
  <c r="BH199"/>
  <c r="BG199"/>
  <c r="BE199"/>
  <c r="T199"/>
  <c r="T198"/>
  <c r="T197"/>
  <c r="R199"/>
  <c r="R198"/>
  <c r="R197"/>
  <c r="P199"/>
  <c r="P198"/>
  <c r="P197"/>
  <c r="BK199"/>
  <c r="BK198"/>
  <c r="J198"/>
  <c r="BK197"/>
  <c r="J197"/>
  <c r="J199"/>
  <c r="BF199"/>
  <c r="J106"/>
  <c r="J105"/>
  <c r="BI196"/>
  <c r="BH196"/>
  <c r="BG196"/>
  <c r="BE196"/>
  <c r="T196"/>
  <c r="R196"/>
  <c r="P196"/>
  <c r="BK196"/>
  <c r="J196"/>
  <c r="BF196"/>
  <c r="BI195"/>
  <c r="BH195"/>
  <c r="BG195"/>
  <c r="BE195"/>
  <c r="T195"/>
  <c r="R195"/>
  <c r="P195"/>
  <c r="BK195"/>
  <c r="J195"/>
  <c r="BF195"/>
  <c r="BI194"/>
  <c r="BH194"/>
  <c r="BG194"/>
  <c r="BE194"/>
  <c r="T194"/>
  <c r="T193"/>
  <c r="R194"/>
  <c r="R193"/>
  <c r="P194"/>
  <c r="P193"/>
  <c r="BK194"/>
  <c r="BK193"/>
  <c r="J193"/>
  <c r="J194"/>
  <c r="BF194"/>
  <c r="J104"/>
  <c r="BI192"/>
  <c r="BH192"/>
  <c r="BG192"/>
  <c r="BE192"/>
  <c r="T192"/>
  <c r="R192"/>
  <c r="P192"/>
  <c r="BK192"/>
  <c r="J192"/>
  <c r="BF192"/>
  <c r="BI191"/>
  <c r="BH191"/>
  <c r="BG191"/>
  <c r="BE191"/>
  <c r="T191"/>
  <c r="R191"/>
  <c r="P191"/>
  <c r="BK191"/>
  <c r="J191"/>
  <c r="BF191"/>
  <c r="BI190"/>
  <c r="BH190"/>
  <c r="BG190"/>
  <c r="BE190"/>
  <c r="T190"/>
  <c r="R190"/>
  <c r="P190"/>
  <c r="BK190"/>
  <c r="J190"/>
  <c r="BF190"/>
  <c r="BI189"/>
  <c r="BH189"/>
  <c r="BG189"/>
  <c r="BE189"/>
  <c r="T189"/>
  <c r="R189"/>
  <c r="P189"/>
  <c r="BK189"/>
  <c r="J189"/>
  <c r="BF189"/>
  <c r="BI188"/>
  <c r="BH188"/>
  <c r="BG188"/>
  <c r="BE188"/>
  <c r="T188"/>
  <c r="R188"/>
  <c r="P188"/>
  <c r="BK188"/>
  <c r="J188"/>
  <c r="BF188"/>
  <c r="BI187"/>
  <c r="BH187"/>
  <c r="BG187"/>
  <c r="BE187"/>
  <c r="T187"/>
  <c r="R187"/>
  <c r="P187"/>
  <c r="BK187"/>
  <c r="J187"/>
  <c r="BF187"/>
  <c r="BI186"/>
  <c r="BH186"/>
  <c r="BG186"/>
  <c r="BE186"/>
  <c r="T186"/>
  <c r="R186"/>
  <c r="P186"/>
  <c r="BK186"/>
  <c r="J186"/>
  <c r="BF186"/>
  <c r="BI185"/>
  <c r="BH185"/>
  <c r="BG185"/>
  <c r="BE185"/>
  <c r="T185"/>
  <c r="R185"/>
  <c r="P185"/>
  <c r="BK185"/>
  <c r="J185"/>
  <c r="BF185"/>
  <c r="BI184"/>
  <c r="BH184"/>
  <c r="BG184"/>
  <c r="BE184"/>
  <c r="T184"/>
  <c r="R184"/>
  <c r="P184"/>
  <c r="BK184"/>
  <c r="J184"/>
  <c r="BF184"/>
  <c r="BI183"/>
  <c r="BH183"/>
  <c r="BG183"/>
  <c r="BE183"/>
  <c r="T183"/>
  <c r="T182"/>
  <c r="R183"/>
  <c r="R182"/>
  <c r="P183"/>
  <c r="P182"/>
  <c r="BK183"/>
  <c r="BK182"/>
  <c r="J182"/>
  <c r="J183"/>
  <c r="BF183"/>
  <c r="J103"/>
  <c r="BI181"/>
  <c r="BH181"/>
  <c r="BG181"/>
  <c r="BE181"/>
  <c r="T181"/>
  <c r="T180"/>
  <c r="R181"/>
  <c r="R180"/>
  <c r="P181"/>
  <c r="P180"/>
  <c r="BK181"/>
  <c r="BK180"/>
  <c r="J180"/>
  <c r="J181"/>
  <c r="BF181"/>
  <c r="J102"/>
  <c r="BI179"/>
  <c r="BH179"/>
  <c r="BG179"/>
  <c r="BE179"/>
  <c r="T179"/>
  <c r="R179"/>
  <c r="P179"/>
  <c r="BK179"/>
  <c r="J179"/>
  <c r="BF179"/>
  <c r="BI178"/>
  <c r="BH178"/>
  <c r="BG178"/>
  <c r="BE178"/>
  <c r="T178"/>
  <c r="R178"/>
  <c r="P178"/>
  <c r="BK178"/>
  <c r="J178"/>
  <c r="BF178"/>
  <c r="BI177"/>
  <c r="BH177"/>
  <c r="BG177"/>
  <c r="BE177"/>
  <c r="T177"/>
  <c r="R177"/>
  <c r="P177"/>
  <c r="BK177"/>
  <c r="J177"/>
  <c r="BF177"/>
  <c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T167"/>
  <c r="R168"/>
  <c r="R167"/>
  <c r="P168"/>
  <c r="P167"/>
  <c r="BK168"/>
  <c r="BK167"/>
  <c r="J167"/>
  <c r="J168"/>
  <c r="BF168"/>
  <c r="J101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T158"/>
  <c r="R159"/>
  <c r="R158"/>
  <c r="P159"/>
  <c r="P158"/>
  <c r="BK159"/>
  <c r="BK158"/>
  <c r="J158"/>
  <c r="J159"/>
  <c r="BF159"/>
  <c r="J100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T152"/>
  <c r="R153"/>
  <c r="R152"/>
  <c r="P153"/>
  <c r="P152"/>
  <c r="BK153"/>
  <c r="BK152"/>
  <c r="J152"/>
  <c r="J153"/>
  <c r="BF153"/>
  <c r="J99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F37"/>
  <c i="1" r="BD95"/>
  <c i="2" r="BH129"/>
  <c r="F36"/>
  <c i="1" r="BC95"/>
  <c i="2" r="BG129"/>
  <c r="F35"/>
  <c i="1" r="BB95"/>
  <c i="2" r="BE129"/>
  <c r="J33"/>
  <c i="1" r="AV95"/>
  <c i="2" r="F33"/>
  <c i="1" r="AZ95"/>
  <c i="2" r="T129"/>
  <c r="T128"/>
  <c r="T127"/>
  <c r="T126"/>
  <c r="R129"/>
  <c r="R128"/>
  <c r="R127"/>
  <c r="R126"/>
  <c r="P129"/>
  <c r="P128"/>
  <c r="P127"/>
  <c r="P126"/>
  <c i="1" r="AU95"/>
  <c i="2" r="BK129"/>
  <c r="BK128"/>
  <c r="J128"/>
  <c r="BK127"/>
  <c r="J127"/>
  <c r="BK126"/>
  <c r="J126"/>
  <c r="J96"/>
  <c r="J30"/>
  <c i="1" r="AG95"/>
  <c i="2" r="J129"/>
  <c r="BF129"/>
  <c r="J34"/>
  <c i="1" r="AW95"/>
  <c i="2" r="F34"/>
  <c i="1" r="BA95"/>
  <c i="2" r="J98"/>
  <c r="J97"/>
  <c r="J122"/>
  <c r="F122"/>
  <c r="F120"/>
  <c r="E118"/>
  <c r="J91"/>
  <c r="F91"/>
  <c r="F89"/>
  <c r="E87"/>
  <c r="J39"/>
  <c r="J24"/>
  <c r="E24"/>
  <c r="J123"/>
  <c r="J92"/>
  <c r="J23"/>
  <c r="J18"/>
  <c r="E18"/>
  <c r="F123"/>
  <c r="F92"/>
  <c r="J17"/>
  <c r="J12"/>
  <c r="J120"/>
  <c r="J89"/>
  <c r="E7"/>
  <c r="E116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<sst xmlns="http://schemas.openxmlformats.org/spreadsheetml/2006/main">
  <si>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</si>
  <si>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</si>
  <si>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</si>
  <si>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</si>
  <si>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{12404b6d-68e6-4071-b9be-f065be01a86a}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</si>
  <si>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</si>
  <si>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</si>
  <si>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</si>
  <si>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</si>
  <si>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</si>
  <si>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</si>
  <si>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</si>
  <si>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</si>
  <si>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210514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</si>
  <si>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</si>
  <si>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</si>
  <si>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Mobiliár Základnej umeleckej školy Jána Melkoviča</t>
  </si>
  <si>
    <t>JKSO:</t>
  </si>
  <si>
    <t>KS:</t>
  </si>
  <si>
    <t>Miesto:</t>
  </si>
  <si>
    <t>Stará Ľubovňa</t>
  </si>
  <si>
    <t>Dátum:</t>
  </si>
  <si>
    <t>14. 5. 2021</t>
  </si>
  <si>
    <t>Objednávateľ:</t>
  </si>
  <si>
    <t>IČO:</t>
  </si>
  <si>
    <t>Mesto Stará Ľubovňa</t>
  </si>
  <si>
    <t>IČ DPH:</t>
  </si>
  <si>
    <t>Zhotoviteľ:</t>
  </si>
  <si>
    <t>Vyplň údaj</t>
  </si>
  <si>
    <t>Projektant:</t>
  </si>
  <si>
    <t>Ing.arch. Patrik Kasperkevič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</si>
  <si>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</si>
  <si>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</si>
  <si>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</si>
  <si>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</si>
  <si>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</si>
  <si>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</si>
  <si>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</si>
  <si>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</si>
  <si>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</si>
  <si>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</si>
  <si>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</si>
  <si>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</si>
  <si>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</si>
  <si>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</si>
  <si>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</si>
  <si>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</si>
  <si>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</si>
  <si>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</si>
  <si>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</si>
  <si>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</si>
  <si>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</si>
  <si>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</si>
  <si>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</si>
  <si>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</si>
  <si>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</si>
  <si>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</si>
  <si>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</si>
  <si>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</si>
  <si>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</si>
  <si>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</si>
  <si>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</si>
  <si>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</si>
  <si>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</si>
  <si>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</si>
  <si>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</si>
  <si>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</si>
  <si>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</si>
  <si>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</si>
  <si>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</si>
  <si>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</si>
  <si>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</si>
  <si>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</si>
  <si>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</si>
  <si>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</si>
  <si>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</si>
  <si>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</si>
  <si>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</si>
  <si>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</si>
  <si>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</si>
  <si>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</si>
  <si>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stavebná časť</t>
  </si>
  <si>
    <t>STA</t>
  </si>
  <si>
    <t>1</t>
  </si>
  <si>
    <t>{fd0a0126-d771-4e25-8ac2-9191408d2a3c}</t>
  </si>
  <si>
    <t>02</t>
  </si>
  <si>
    <t>mobiliár</t>
  </si>
  <si>
    <t>{f0f5d60e-c16b-41e6-9773-2287e2638a10}</t>
  </si>
  <si>
    <t>KRYCÍ LIST ROZPOČTU</t>
  </si>
  <si>
    <t>Objekt:</t>
  </si>
  <si>
    <t>01 -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</si>
  <si>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</si>
  <si>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</si>
  <si>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</si>
  <si>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</si>
  <si>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</si>
  <si>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</si>
  <si>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</si>
  <si>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</si>
  <si>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</si>
  <si>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</si>
  <si>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</si>
  <si>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 xml:space="preserve">    D1 - Vegetácia a sadové úpravy</t>
  </si>
  <si>
    <t xml:space="preserve">    D2 - Záhony mulčované kameňom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</si>
  <si>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</si>
  <si>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</si>
  <si>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</si>
  <si>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</si>
  <si>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</si>
  <si>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</si>
  <si>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</si>
  <si>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</si>
  <si>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</si>
  <si>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</si>
  <si>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</si>
  <si>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</si>
  <si>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</si>
  <si>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</si>
  <si>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</si>
  <si>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</si>
  <si>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</si>
  <si>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</si>
  <si>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</si>
  <si>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111201501</t>
  </si>
  <si>
    <t>Drvenie konárov stromov s priemerom kmeňa nad 100 mm, na hromadách pre všetky druhy stromov</t>
  </si>
  <si>
    <t>ks</t>
  </si>
  <si>
    <t>4</t>
  </si>
  <si>
    <t>2</t>
  </si>
  <si>
    <t>-228973804</t>
  </si>
  <si>
    <t>112101102</t>
  </si>
  <si>
    <t>Odstránenie listnatých stromov do priemeru 500 mm, motorovou pílou</t>
  </si>
  <si>
    <t>1157041514</t>
  </si>
  <si>
    <t>3</t>
  </si>
  <si>
    <t>112201102</t>
  </si>
  <si>
    <t>Odstránenie pňov na vzdial. 50 m priemeru nad 300 do 500 mm</t>
  </si>
  <si>
    <t>-1541802772</t>
  </si>
  <si>
    <t>113106612</t>
  </si>
  <si>
    <t xml:space="preserve">Rozoberanie zámkovej dlažby všetkých druhov v ploche nad 20 m2,  -0,26000t</t>
  </si>
  <si>
    <t>m2</t>
  </si>
  <si>
    <t>-451963015</t>
  </si>
  <si>
    <t>5</t>
  </si>
  <si>
    <t>113107111</t>
  </si>
  <si>
    <t xml:space="preserve">Odstránenie krytu v ploche do 200 m2 z kameniva ťaženého, hr. do 100 mm,  -0,16000t</t>
  </si>
  <si>
    <t>1190206137</t>
  </si>
  <si>
    <t>6</t>
  </si>
  <si>
    <t>113107131</t>
  </si>
  <si>
    <t xml:space="preserve">Odstránenie krytu v ploche do 200 m2 z betónu prostého, hr. vrstvy do 150 mm,  -0,22500t</t>
  </si>
  <si>
    <t>-321703780</t>
  </si>
  <si>
    <t>7</t>
  </si>
  <si>
    <t>113107141</t>
  </si>
  <si>
    <t xml:space="preserve">Odstránenie krytuv ploche do 200 m2 asfaltového, hr. vrstvy do 50 mm,  -0,09800t</t>
  </si>
  <si>
    <t>433297040</t>
  </si>
  <si>
    <t>8</t>
  </si>
  <si>
    <t>113208111</t>
  </si>
  <si>
    <t xml:space="preserve">Vytrhanie obrúb betonových, s vybúraním lôžka, záhonových,  -0,04000t</t>
  </si>
  <si>
    <t>m</t>
  </si>
  <si>
    <t>1554140583</t>
  </si>
  <si>
    <t>9</t>
  </si>
  <si>
    <t>121101111</t>
  </si>
  <si>
    <t>Odstránenie ornice s vodor. premiestn. na hromady, so zložením na vzdialenosť do 100 m a do 100m3</t>
  </si>
  <si>
    <t>m3</t>
  </si>
  <si>
    <t>1461871981</t>
  </si>
  <si>
    <t>10</t>
  </si>
  <si>
    <t>122202201</t>
  </si>
  <si>
    <t>Odkopávka a prekopávka nezapažená pre cesty, v hornine 3 do 100 m3</t>
  </si>
  <si>
    <t>297452198</t>
  </si>
  <si>
    <t>11</t>
  </si>
  <si>
    <t>122202209</t>
  </si>
  <si>
    <t>Odkopávky a prekopávky nezapažené pre cesty. Príplatok za lepivosť horniny 3</t>
  </si>
  <si>
    <t>933762094</t>
  </si>
  <si>
    <t>12</t>
  </si>
  <si>
    <t>133201101</t>
  </si>
  <si>
    <t>Výkop šachty zapaženej, hornina 3 do 100 m3</t>
  </si>
  <si>
    <t>-3627712</t>
  </si>
  <si>
    <t>13</t>
  </si>
  <si>
    <t>133201109</t>
  </si>
  <si>
    <t>Príplatok k cenám za lepivosť pri hĺbení šachiet zapažených i nezapažených v hornine 3</t>
  </si>
  <si>
    <t>-1174745684</t>
  </si>
  <si>
    <t>14</t>
  </si>
  <si>
    <t>162401102</t>
  </si>
  <si>
    <t xml:space="preserve">Vodorovné premiestnenie výkopku  po spevnenej ceste z  horniny tr.1-4, do 100 m3 na vzdialenosť  od 50 do 2000 m</t>
  </si>
  <si>
    <t>193233091</t>
  </si>
  <si>
    <t>15</t>
  </si>
  <si>
    <t>162401411</t>
  </si>
  <si>
    <t>Vodorovné premiestnenie konárov stromov nad 100 do 300 mm do 3000 m</t>
  </si>
  <si>
    <t>1628580729</t>
  </si>
  <si>
    <t>16</t>
  </si>
  <si>
    <t>162501412</t>
  </si>
  <si>
    <t>Vodorovné premiestnenie kmeňov nad 300 do 500 mm do 3000 m</t>
  </si>
  <si>
    <t>-1888854291</t>
  </si>
  <si>
    <t>17</t>
  </si>
  <si>
    <t>162601412</t>
  </si>
  <si>
    <t>Vodorovné premiestnenie pňov nad 300 do 500 mm do 3000 m</t>
  </si>
  <si>
    <t>1983103129</t>
  </si>
  <si>
    <t>18</t>
  </si>
  <si>
    <t>167101101</t>
  </si>
  <si>
    <t>Nakladanie neuľahnutého výkopku z hornín tr.1-4 do 100 m3</t>
  </si>
  <si>
    <t>-1052011062</t>
  </si>
  <si>
    <t>19</t>
  </si>
  <si>
    <t>171101105</t>
  </si>
  <si>
    <t xml:space="preserve">Uloženie sypaniny do násypu  súdržnej horniny s mierou zhutnenia nad 103 % podľa Proctor-Standard</t>
  </si>
  <si>
    <t>-1380127397</t>
  </si>
  <si>
    <t>181101101</t>
  </si>
  <si>
    <t>Úprava pláne v zárezoch v hornine 1-4 bez zhutnenia</t>
  </si>
  <si>
    <t>-1704504940</t>
  </si>
  <si>
    <t>21</t>
  </si>
  <si>
    <t>181101102</t>
  </si>
  <si>
    <t>Úprava pláne v zárezoch v hornine 1-4 so zhutnením</t>
  </si>
  <si>
    <t>-2077998877</t>
  </si>
  <si>
    <t>22</t>
  </si>
  <si>
    <t>181301103</t>
  </si>
  <si>
    <t>Rozprestretie ornice v rovine , plocha do 500 m2, hr.do 200 mm</t>
  </si>
  <si>
    <t>1158143380</t>
  </si>
  <si>
    <t>23</t>
  </si>
  <si>
    <t>182001131</t>
  </si>
  <si>
    <t>Plošná úprava terénu pri nerovnostiach terénu nad 150-200 mm v rovine alebo na svahu do 1:5</t>
  </si>
  <si>
    <t>913688511</t>
  </si>
  <si>
    <t>Zakladanie</t>
  </si>
  <si>
    <t>24</t>
  </si>
  <si>
    <t>215901101</t>
  </si>
  <si>
    <t>Zhutnenie podložia z rastlej horniny 1 až 4 pod násypy, z hornina súdržných do 92 % PS a nesúdržných</t>
  </si>
  <si>
    <t>1462474092</t>
  </si>
  <si>
    <t>25</t>
  </si>
  <si>
    <t>271571111</t>
  </si>
  <si>
    <t>Vankúše zhutnené pod základy zo štrkopiesku</t>
  </si>
  <si>
    <t>1906554470</t>
  </si>
  <si>
    <t>26</t>
  </si>
  <si>
    <t>275313612</t>
  </si>
  <si>
    <t>Betón základových pätiek, prostý tr. C 20/25</t>
  </si>
  <si>
    <t>-1465862190</t>
  </si>
  <si>
    <t>27</t>
  </si>
  <si>
    <t>275351215</t>
  </si>
  <si>
    <t>Debnenie stien základových pätiek, zhotovenie-dielce</t>
  </si>
  <si>
    <t>1232994788</t>
  </si>
  <si>
    <t>28</t>
  </si>
  <si>
    <t>275351216</t>
  </si>
  <si>
    <t>Debnenie stien základovýcb pätiek, odstránenie-dielce</t>
  </si>
  <si>
    <t>-1852565410</t>
  </si>
  <si>
    <t>Komunikácie</t>
  </si>
  <si>
    <t>29</t>
  </si>
  <si>
    <t>564210112</t>
  </si>
  <si>
    <t>Podklad alebo kryt pre mlátový chodník z vápencovej drviny fr. 0-4 mm s rozprestretím, vlhčením a zhutnením do hr. 50 mm, plochy nad 200 do 1000 m2</t>
  </si>
  <si>
    <t>-34661360</t>
  </si>
  <si>
    <t>30</t>
  </si>
  <si>
    <t>M</t>
  </si>
  <si>
    <t>245510000710</t>
  </si>
  <si>
    <t>Stabilizér pre mlátové povrchy</t>
  </si>
  <si>
    <t>kg</t>
  </si>
  <si>
    <t>-1710797007</t>
  </si>
  <si>
    <t>31</t>
  </si>
  <si>
    <t>564831111</t>
  </si>
  <si>
    <t>Podklad zo štrkodrviny s rozprestretím a zhutnením, po zhutnení hr. 100 mm</t>
  </si>
  <si>
    <t>-1468535277</t>
  </si>
  <si>
    <t>32</t>
  </si>
  <si>
    <t>564851111</t>
  </si>
  <si>
    <t>Podklad zo štrkodrviny s rozprestretím a zhutnením, po zhutnení hr. 150 mm</t>
  </si>
  <si>
    <t>-932487873</t>
  </si>
  <si>
    <t>33</t>
  </si>
  <si>
    <t>596911142</t>
  </si>
  <si>
    <t>Kladenie betónovej zámkovej dlažby komunikácií pre peších hr. 60 mm pre peších nad 50 do 100 m2 so zriadením lôžka z kameniva hr. 30 mm</t>
  </si>
  <si>
    <t>-991351293</t>
  </si>
  <si>
    <t>34</t>
  </si>
  <si>
    <t>592460010100</t>
  </si>
  <si>
    <t>Dlažba betónová bezškárová, rozmer 200x100x60 mm, sivá</t>
  </si>
  <si>
    <t>168859672</t>
  </si>
  <si>
    <t>35</t>
  </si>
  <si>
    <t>596911391</t>
  </si>
  <si>
    <t>Dopiľovanie betónovej zámkovej dlažby hr. do 60 mm</t>
  </si>
  <si>
    <t>-1188499848</t>
  </si>
  <si>
    <t>36</t>
  </si>
  <si>
    <t>599142111</t>
  </si>
  <si>
    <t>Úprava rezanej plochy dilatačných alebo pracovných škár</t>
  </si>
  <si>
    <t>1452868012</t>
  </si>
  <si>
    <t>Ostatné konštrukcie a práce-búranie</t>
  </si>
  <si>
    <t>37</t>
  </si>
  <si>
    <t>911131111</t>
  </si>
  <si>
    <t>Osadenie a montáž cestného zábradlia oceľového s oceľovými stĺpikmi</t>
  </si>
  <si>
    <t>1566248040</t>
  </si>
  <si>
    <t>38</t>
  </si>
  <si>
    <t>553520003300</t>
  </si>
  <si>
    <t>Zábradlie oceľové vonkajšie, jakel+pásovina (274kg), povrchová úprava prášková vypaľovana farba (viď. PD), kompletizované</t>
  </si>
  <si>
    <t>108101321</t>
  </si>
  <si>
    <t>39</t>
  </si>
  <si>
    <t>916561112</t>
  </si>
  <si>
    <t>Osadenie záhonového alebo parkového obrubníka betón., do lôžka z bet. pros. tr. C 16/20 s bočnou oporou</t>
  </si>
  <si>
    <t>-1877423997</t>
  </si>
  <si>
    <t>40</t>
  </si>
  <si>
    <t>592170001800</t>
  </si>
  <si>
    <t>Obrubník parkový, lxšxv 1000x50x200 mm, sivá</t>
  </si>
  <si>
    <t>1721684576</t>
  </si>
  <si>
    <t>41</t>
  </si>
  <si>
    <t>918101112</t>
  </si>
  <si>
    <t>Lôžko pod obrubníky, krajníky alebo obruby z dlažobných kociek z betónu prostého tr. C 16/20</t>
  </si>
  <si>
    <t>-1082270925</t>
  </si>
  <si>
    <t>42</t>
  </si>
  <si>
    <t>919731112</t>
  </si>
  <si>
    <t>Zarovnanie styčnej plochy pozdĺž vybúranej časti komunikácie hr. do 150 mm</t>
  </si>
  <si>
    <t>2014140324</t>
  </si>
  <si>
    <t>43</t>
  </si>
  <si>
    <t>919735113</t>
  </si>
  <si>
    <t>Rezanie existujúceho asfaltového krytu alebo podkladu hĺbky nad 100 do 150 mm</t>
  </si>
  <si>
    <t>758699513</t>
  </si>
  <si>
    <t>44</t>
  </si>
  <si>
    <t>962042321</t>
  </si>
  <si>
    <t xml:space="preserve">Búranie muriva alebo vybúranie otvorov plochy nad 4 m2 z betónu prostého nadzákladného,  -2,20000t</t>
  </si>
  <si>
    <t>-1066184056</t>
  </si>
  <si>
    <t>45</t>
  </si>
  <si>
    <t>979081111</t>
  </si>
  <si>
    <t>Odvoz sutiny a vybúraných hmôt na skládku do 1 km</t>
  </si>
  <si>
    <t>t</t>
  </si>
  <si>
    <t>1688651225</t>
  </si>
  <si>
    <t>46</t>
  </si>
  <si>
    <t>979081121</t>
  </si>
  <si>
    <t>Odvoz sutiny a vybúraných hmôt na skládku za každý ďalší 1 km</t>
  </si>
  <si>
    <t>-2125299703</t>
  </si>
  <si>
    <t>47</t>
  </si>
  <si>
    <t>979087212</t>
  </si>
  <si>
    <t>Nakladanie na dopravné prostriedky pre vodorovnú dopravu sutiny</t>
  </si>
  <si>
    <t>491134549</t>
  </si>
  <si>
    <t>48</t>
  </si>
  <si>
    <t>979089612</t>
  </si>
  <si>
    <t>Poplatok za skladovanie - iné odpady zo stavieb a demolácií (17 09), ostatné</t>
  </si>
  <si>
    <t>1405611400</t>
  </si>
  <si>
    <t>99</t>
  </si>
  <si>
    <t>Presun hmôt HSV</t>
  </si>
  <si>
    <t>49</t>
  </si>
  <si>
    <t>998223011</t>
  </si>
  <si>
    <t>Presun hmôt pre pozemné komunikácie s krytom dláždeným (822 2.3, 822 5.3) akejkoľvek dĺžky objektu</t>
  </si>
  <si>
    <t>1542117241</t>
  </si>
  <si>
    <t>D1</t>
  </si>
  <si>
    <t>Vegetácia a sadové úpravy</t>
  </si>
  <si>
    <t>50</t>
  </si>
  <si>
    <t>Pol1</t>
  </si>
  <si>
    <t>Príprava záhonov pred výsadbov</t>
  </si>
  <si>
    <t>1258322213</t>
  </si>
  <si>
    <t>51</t>
  </si>
  <si>
    <t>Pol2</t>
  </si>
  <si>
    <t>1 výsadba vegetácie - I. kategória</t>
  </si>
  <si>
    <t>169952682</t>
  </si>
  <si>
    <t>52</t>
  </si>
  <si>
    <t>Pol3</t>
  </si>
  <si>
    <t>2 vegetácia - rastliny cca 7 ks/m2</t>
  </si>
  <si>
    <t>-1969539494</t>
  </si>
  <si>
    <t>53</t>
  </si>
  <si>
    <t>Pol4</t>
  </si>
  <si>
    <t>výsadba vegetácie - cibuľoviny</t>
  </si>
  <si>
    <t>888310413</t>
  </si>
  <si>
    <t>54</t>
  </si>
  <si>
    <t>Pol5</t>
  </si>
  <si>
    <t>vegetácia - cibuľoviny</t>
  </si>
  <si>
    <t>1116032629</t>
  </si>
  <si>
    <t>55</t>
  </si>
  <si>
    <t>Pol6</t>
  </si>
  <si>
    <t>10 geotextília 80g š.2m</t>
  </si>
  <si>
    <t>bm</t>
  </si>
  <si>
    <t>-2055397476</t>
  </si>
  <si>
    <t>56</t>
  </si>
  <si>
    <t>Pol7</t>
  </si>
  <si>
    <t>11 položenie geotextílie</t>
  </si>
  <si>
    <t>-538785336</t>
  </si>
  <si>
    <t>57</t>
  </si>
  <si>
    <t>Pol8</t>
  </si>
  <si>
    <t>12 substrát Florcom, univerzál 75l</t>
  </si>
  <si>
    <t>-180411941</t>
  </si>
  <si>
    <t>58</t>
  </si>
  <si>
    <t>Pol9</t>
  </si>
  <si>
    <t>13 rašelina Florcom 80l</t>
  </si>
  <si>
    <t>-712611568</t>
  </si>
  <si>
    <t>59</t>
  </si>
  <si>
    <t>Pol10</t>
  </si>
  <si>
    <t>15 kotviace klince U 100ks</t>
  </si>
  <si>
    <t>bal.</t>
  </si>
  <si>
    <t>-1131843540</t>
  </si>
  <si>
    <t>D2</t>
  </si>
  <si>
    <t>Záhony mulčované kameňom</t>
  </si>
  <si>
    <t>60</t>
  </si>
  <si>
    <t>Pol11</t>
  </si>
  <si>
    <t>1 kameň 16/32 odtieň hneda (andezit)</t>
  </si>
  <si>
    <t>-784430598</t>
  </si>
  <si>
    <t>61</t>
  </si>
  <si>
    <t>Pol12</t>
  </si>
  <si>
    <t>2 doprava kameňa</t>
  </si>
  <si>
    <t>-289906511</t>
  </si>
  <si>
    <t>62</t>
  </si>
  <si>
    <t>Pol13</t>
  </si>
  <si>
    <t>3 mulčovanie kameňa s priblížením (furikovanie)</t>
  </si>
  <si>
    <t>1806484034</t>
  </si>
  <si>
    <t>PSV</t>
  </si>
  <si>
    <t>Práce a dodávky PSV</t>
  </si>
  <si>
    <t>767</t>
  </si>
  <si>
    <t>Konštrukcie doplnkové kovové</t>
  </si>
  <si>
    <t>63</t>
  </si>
  <si>
    <t>767914830</t>
  </si>
  <si>
    <t xml:space="preserve">Demontáž oplotenia rámového na oceľové stĺpiky, výšky nad 1 do 2 m, s bránou  -0,00900t</t>
  </si>
  <si>
    <t>13183287</t>
  </si>
  <si>
    <t>64</t>
  </si>
  <si>
    <t>767995285</t>
  </si>
  <si>
    <t>Výroba, dodávka a osadenie doplnku stavebného atypického o hmotnosti od 2,51 do 4,0 kg - Lemovka z oceľovej pásoviny 100x5mm, kotvenie, bez povrchovej úpravy</t>
  </si>
  <si>
    <t>1413449446</t>
  </si>
  <si>
    <t>65</t>
  </si>
  <si>
    <t>998767101</t>
  </si>
  <si>
    <t>Presun hmôt pre kovové stavebné doplnkové konštrukcie v objektoch výšky do 6 m</t>
  </si>
  <si>
    <t>-249180799</t>
  </si>
  <si>
    <t>02 - mobiliár</t>
  </si>
  <si>
    <t>936104212</t>
  </si>
  <si>
    <t>Osadenie odpadkového koša kotevnými skrutkami na pevný podklad</t>
  </si>
  <si>
    <t>-1820760665</t>
  </si>
  <si>
    <t>553560004500</t>
  </si>
  <si>
    <t>Odpadkový kôš zo zaoblenej oceľovej pásoviny 60x0,5mm v povrchovej úprave Matná čierna RAL 9004 so smrekovými drevenými laťkami 50x15mm (viď. PD), kompletizovaný</t>
  </si>
  <si>
    <t>-78665235</t>
  </si>
  <si>
    <t>936124122</t>
  </si>
  <si>
    <t>Osadenie parkovej lavičky kotevnými skrutkami bez zabetónovania nôh na pevný podklad</t>
  </si>
  <si>
    <t>-1207632983</t>
  </si>
  <si>
    <t>553560002240</t>
  </si>
  <si>
    <t>Lavička rovná z ohýbanej ocele v povrchovej úprave Matná čierna RAL 9004 a masívneho dreva bez povrchovej úpravy (viď PD), kompletizovaná</t>
  </si>
  <si>
    <t>1473321695</t>
  </si>
  <si>
    <t>553560002250</t>
  </si>
  <si>
    <t>Lavička zaoblená z ohýbanej ocele v povrchovej úprave Matná čierna RAL 9004 a masívneho dreva bez povrchovej úpravy (viď PD), kompletizovaná</t>
  </si>
  <si>
    <t>1349232390</t>
  </si>
  <si>
    <t>936174312</t>
  </si>
  <si>
    <t>Osadenie stojana na bicykle kotevnými skrutkami bez zabetónovania nôh na pevný podklad</t>
  </si>
  <si>
    <t>-235990070</t>
  </si>
  <si>
    <t>553560010350</t>
  </si>
  <si>
    <t>Stojan na bicykel zo zaoblenej oceľovej pásoviny 60x0,5mm v povrchovej úprave Matná čierna RAL 9004 (viď. PD), kompletizovaný</t>
  </si>
  <si>
    <t>-2071105210</t>
  </si>
  <si>
    <t>998231311</t>
  </si>
  <si>
    <t>Presun hmôt pre sadovnícke a krajinárske úpravy do 5000 m vodorovne bez zvislého presunu</t>
  </si>
  <si>
    <t>-1898337575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</si>
</sst>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28" t="s">
        <v>40</v>
      </c>
      <c r="G29" s="3"/>
      <c r="H29" s="3"/>
      <c r="I29" s="3"/>
      <c r="J29" s="3"/>
      <c r="K29" s="3"/>
      <c r="L29" s="41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41</v>
      </c>
      <c r="G30" s="3"/>
      <c r="H30" s="3"/>
      <c r="I30" s="3"/>
      <c r="J30" s="3"/>
      <c r="K30" s="3"/>
      <c r="L30" s="41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1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1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48" t="s">
        <v>47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49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50</v>
      </c>
      <c r="AI60" s="37"/>
      <c r="AJ60" s="37"/>
      <c r="AK60" s="37"/>
      <c r="AL60" s="37"/>
      <c r="AM60" s="54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53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50</v>
      </c>
      <c r="AI75" s="37"/>
      <c r="AJ75" s="37"/>
      <c r="AK75" s="37"/>
      <c r="AL75" s="37"/>
      <c r="AM75" s="54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210514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15</v>
      </c>
      <c r="D85" s="5"/>
      <c r="E85" s="5"/>
      <c r="F85" s="5"/>
      <c r="G85" s="5"/>
      <c r="H85" s="5"/>
      <c r="I85" s="5"/>
      <c r="J85" s="5"/>
      <c r="K85" s="5"/>
      <c r="L85" s="63" t="str">
        <f>K6</f>
        <v>Mobiliár Základnej umeleckej školy Jána Melkoviča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Stará Ľubovňa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65" t="str">
        <f>IF(AN8= "","",AN8)</f>
        <v>14. 5. 2021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Stará Ľubovňa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>Ing.arch. Patrik Kasperkevič</v>
      </c>
      <c r="AN89" s="4"/>
      <c r="AO89" s="4"/>
      <c r="AP89" s="4"/>
      <c r="AQ89" s="34"/>
      <c r="AR89" s="35"/>
      <c r="AS89" s="67" t="s">
        <v>55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56</v>
      </c>
      <c r="D92" s="76"/>
      <c r="E92" s="76"/>
      <c r="F92" s="76"/>
      <c r="G92" s="76"/>
      <c r="H92" s="77"/>
      <c r="I92" s="78" t="s">
        <v>57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58</v>
      </c>
      <c r="AH92" s="76"/>
      <c r="AI92" s="76"/>
      <c r="AJ92" s="76"/>
      <c r="AK92" s="76"/>
      <c r="AL92" s="76"/>
      <c r="AM92" s="76"/>
      <c r="AN92" s="78" t="s">
        <v>59</v>
      </c>
      <c r="AO92" s="76"/>
      <c r="AP92" s="80"/>
      <c r="AQ92" s="81" t="s">
        <v>60</v>
      </c>
      <c r="AR92" s="35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4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73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ROUND(SUM(AG95:AG96),2)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ROUND(SUM(AS95:AS96),2)</f>
        <v>0</v>
      </c>
      <c r="AT94" s="95">
        <f>ROUND(SUM(AV94:AW94),2)</f>
        <v>0</v>
      </c>
      <c r="AU94" s="96">
        <f>ROUND(SUM(AU95:AU96),5)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ROUND(SUM(AZ95:AZ96),2)</f>
        <v>0</v>
      </c>
      <c r="BA94" s="95">
        <f>ROUND(SUM(BA95:BA96),2)</f>
        <v>0</v>
      </c>
      <c r="BB94" s="95">
        <f>ROUND(SUM(BB95:BB96),2)</f>
        <v>0</v>
      </c>
      <c r="BC94" s="95">
        <f>ROUND(SUM(BC95:BC96),2)</f>
        <v>0</v>
      </c>
      <c r="BD94" s="97">
        <f>ROUND(SUM(BD95:BD96),2)</f>
        <v>0</v>
      </c>
      <c r="BE94" s="6"/>
      <c r="BS94" s="98" t="s">
        <v>74</v>
      </c>
      <c r="BT94" s="98" t="s">
        <v>75</v>
      </c>
      <c r="BU94" s="99" t="s">
        <v>76</v>
      </c>
      <c r="BV94" s="98" t="s">
        <v>77</v>
      </c>
      <c r="BW94" s="98" t="s">
        <v>4</v>
      </c>
      <c r="BX94" s="98" t="s">
        <v>78</v>
      </c>
      <c r="CL94" s="98" t="s">
        <v>1</v>
      </c>
    </row>
    <row r="95" s="7" customFormat="1" ht="16.5" customHeight="1">
      <c r="A95" s="100" t="s">
        <v>79</v>
      </c>
      <c r="B95" s="101"/>
      <c r="C95" s="102"/>
      <c r="D95" s="103" t="s">
        <v>80</v>
      </c>
      <c r="E95" s="103"/>
      <c r="F95" s="103"/>
      <c r="G95" s="103"/>
      <c r="H95" s="103"/>
      <c r="I95" s="104"/>
      <c r="J95" s="103" t="s">
        <v>81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'01 - stavebná časť'!J30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82</v>
      </c>
      <c r="AR95" s="101"/>
      <c r="AS95" s="107">
        <v>0</v>
      </c>
      <c r="AT95" s="108">
        <f>ROUND(SUM(AV95:AW95),2)</f>
        <v>0</v>
      </c>
      <c r="AU95" s="109">
        <f>'01 - stavebná časť'!P126</f>
        <v>0</v>
      </c>
      <c r="AV95" s="108">
        <f>'01 - stavebná časť'!J33</f>
        <v>0</v>
      </c>
      <c r="AW95" s="108">
        <f>'01 - stavebná časť'!J34</f>
        <v>0</v>
      </c>
      <c r="AX95" s="108">
        <f>'01 - stavebná časť'!J35</f>
        <v>0</v>
      </c>
      <c r="AY95" s="108">
        <f>'01 - stavebná časť'!J36</f>
        <v>0</v>
      </c>
      <c r="AZ95" s="108">
        <f>'01 - stavebná časť'!F33</f>
        <v>0</v>
      </c>
      <c r="BA95" s="108">
        <f>'01 - stavebná časť'!F34</f>
        <v>0</v>
      </c>
      <c r="BB95" s="108">
        <f>'01 - stavebná časť'!F35</f>
        <v>0</v>
      </c>
      <c r="BC95" s="108">
        <f>'01 - stavebná časť'!F36</f>
        <v>0</v>
      </c>
      <c r="BD95" s="110">
        <f>'01 - stavebná časť'!F37</f>
        <v>0</v>
      </c>
      <c r="BE95" s="7"/>
      <c r="BT95" s="111" t="s">
        <v>83</v>
      </c>
      <c r="BV95" s="111" t="s">
        <v>77</v>
      </c>
      <c r="BW95" s="111" t="s">
        <v>84</v>
      </c>
      <c r="BX95" s="111" t="s">
        <v>4</v>
      </c>
      <c r="CL95" s="111" t="s">
        <v>1</v>
      </c>
      <c r="CM95" s="111" t="s">
        <v>75</v>
      </c>
    </row>
    <row r="96" s="7" customFormat="1" ht="16.5" customHeight="1">
      <c r="A96" s="100" t="s">
        <v>79</v>
      </c>
      <c r="B96" s="101"/>
      <c r="C96" s="102"/>
      <c r="D96" s="103" t="s">
        <v>85</v>
      </c>
      <c r="E96" s="103"/>
      <c r="F96" s="103"/>
      <c r="G96" s="103"/>
      <c r="H96" s="103"/>
      <c r="I96" s="104"/>
      <c r="J96" s="103" t="s">
        <v>86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'02 - mobiliár'!J30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82</v>
      </c>
      <c r="AR96" s="101"/>
      <c r="AS96" s="112">
        <v>0</v>
      </c>
      <c r="AT96" s="113">
        <f>ROUND(SUM(AV96:AW96),2)</f>
        <v>0</v>
      </c>
      <c r="AU96" s="114">
        <f>'02 - mobiliár'!P119</f>
        <v>0</v>
      </c>
      <c r="AV96" s="113">
        <f>'02 - mobiliár'!J33</f>
        <v>0</v>
      </c>
      <c r="AW96" s="113">
        <f>'02 - mobiliár'!J34</f>
        <v>0</v>
      </c>
      <c r="AX96" s="113">
        <f>'02 - mobiliár'!J35</f>
        <v>0</v>
      </c>
      <c r="AY96" s="113">
        <f>'02 - mobiliár'!J36</f>
        <v>0</v>
      </c>
      <c r="AZ96" s="113">
        <f>'02 - mobiliár'!F33</f>
        <v>0</v>
      </c>
      <c r="BA96" s="113">
        <f>'02 - mobiliár'!F34</f>
        <v>0</v>
      </c>
      <c r="BB96" s="113">
        <f>'02 - mobiliár'!F35</f>
        <v>0</v>
      </c>
      <c r="BC96" s="113">
        <f>'02 - mobiliár'!F36</f>
        <v>0</v>
      </c>
      <c r="BD96" s="115">
        <f>'02 - mobiliár'!F37</f>
        <v>0</v>
      </c>
      <c r="BE96" s="7"/>
      <c r="BT96" s="111" t="s">
        <v>83</v>
      </c>
      <c r="BV96" s="111" t="s">
        <v>77</v>
      </c>
      <c r="BW96" s="111" t="s">
        <v>87</v>
      </c>
      <c r="BX96" s="111" t="s">
        <v>4</v>
      </c>
      <c r="CL96" s="111" t="s">
        <v>1</v>
      </c>
      <c r="CM96" s="111" t="s">
        <v>75</v>
      </c>
    </row>
    <row r="97" s="2" customFormat="1" ht="30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="2" customFormat="1" ht="6.96" customHeight="1">
      <c r="A98" s="34"/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1 - stavebná časť'!C2" display="/"/>
    <hyperlink ref="A96" location="'02 - mobiliá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1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6"/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88</v>
      </c>
      <c r="I4" s="116"/>
      <c r="L4" s="18"/>
      <c r="M4" s="118" t="s">
        <v>9</v>
      </c>
      <c r="AT4" s="15" t="s">
        <v>3</v>
      </c>
    </row>
    <row r="5" s="1" customFormat="1" ht="6.96" customHeight="1">
      <c r="B5" s="18"/>
      <c r="I5" s="116"/>
      <c r="L5" s="18"/>
    </row>
    <row r="6" s="1" customFormat="1" ht="12" customHeight="1">
      <c r="B6" s="18"/>
      <c r="D6" s="28" t="s">
        <v>15</v>
      </c>
      <c r="I6" s="116"/>
      <c r="L6" s="18"/>
    </row>
    <row r="7" s="1" customFormat="1" ht="16.5" customHeight="1">
      <c r="B7" s="18"/>
      <c r="E7" s="119" t="str">
        <f>'Rekapitulácia stavby'!K6</f>
        <v>Mobiliár Základnej umeleckej školy Jána Melkoviča</v>
      </c>
      <c r="F7" s="28"/>
      <c r="G7" s="28"/>
      <c r="H7" s="28"/>
      <c r="I7" s="116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120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90</v>
      </c>
      <c r="F9" s="34"/>
      <c r="G9" s="34"/>
      <c r="H9" s="34"/>
      <c r="I9" s="120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120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121" t="s">
        <v>18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121" t="s">
        <v>21</v>
      </c>
      <c r="J12" s="65" t="str">
        <f>'Rekapitulácia stavby'!AN8</f>
        <v>14. 5. 2021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120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121" t="s">
        <v>24</v>
      </c>
      <c r="J14" s="2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121" t="s">
        <v>26</v>
      </c>
      <c r="J15" s="2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120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121" t="s">
        <v>24</v>
      </c>
      <c r="J17" s="29" t="str">
        <f>'Rekapitulácia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121" t="s">
        <v>26</v>
      </c>
      <c r="J18" s="29" t="str">
        <f>'Rekapitulácia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120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121" t="s">
        <v>24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121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120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121" t="s">
        <v>24</v>
      </c>
      <c r="J23" s="23" t="str">
        <f>IF('Rekapitulácia stavby'!AN19="","",'Rekapitulácia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121" t="s">
        <v>26</v>
      </c>
      <c r="J24" s="23" t="str">
        <f>IF('Rekapitulácia stavby'!AN20="","",'Rekapitulácia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120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120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2"/>
      <c r="B27" s="123"/>
      <c r="C27" s="122"/>
      <c r="D27" s="122"/>
      <c r="E27" s="32" t="s">
        <v>1</v>
      </c>
      <c r="F27" s="32"/>
      <c r="G27" s="32"/>
      <c r="H27" s="32"/>
      <c r="I27" s="124"/>
      <c r="J27" s="122"/>
      <c r="K27" s="122"/>
      <c r="L27" s="125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120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12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7" t="s">
        <v>35</v>
      </c>
      <c r="E30" s="34"/>
      <c r="F30" s="34"/>
      <c r="G30" s="34"/>
      <c r="H30" s="34"/>
      <c r="I30" s="120"/>
      <c r="J30" s="92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12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128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9" t="s">
        <v>39</v>
      </c>
      <c r="E33" s="28" t="s">
        <v>40</v>
      </c>
      <c r="F33" s="130">
        <f>ROUND((SUM(BE126:BE201)),  2)</f>
        <v>0</v>
      </c>
      <c r="G33" s="34"/>
      <c r="H33" s="34"/>
      <c r="I33" s="131">
        <v>0.20000000000000001</v>
      </c>
      <c r="J33" s="130">
        <f>ROUND(((SUM(BE126:BE201))*I33),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30">
        <f>ROUND((SUM(BF126:BF201)),  2)</f>
        <v>0</v>
      </c>
      <c r="G34" s="34"/>
      <c r="H34" s="34"/>
      <c r="I34" s="131">
        <v>0.20000000000000001</v>
      </c>
      <c r="J34" s="130">
        <f>ROUND(((SUM(BF126:BF201))*I34),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0">
        <f>ROUND((SUM(BG126:BG201)),  2)</f>
        <v>0</v>
      </c>
      <c r="G35" s="34"/>
      <c r="H35" s="34"/>
      <c r="I35" s="131">
        <v>0.20000000000000001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0">
        <f>ROUND((SUM(BH126:BH201)),  2)</f>
        <v>0</v>
      </c>
      <c r="G36" s="34"/>
      <c r="H36" s="34"/>
      <c r="I36" s="131">
        <v>0.20000000000000001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30">
        <f>ROUND((SUM(BI126:BI201)),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120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2"/>
      <c r="D39" s="133" t="s">
        <v>45</v>
      </c>
      <c r="E39" s="77"/>
      <c r="F39" s="77"/>
      <c r="G39" s="134" t="s">
        <v>46</v>
      </c>
      <c r="H39" s="135" t="s">
        <v>47</v>
      </c>
      <c r="I39" s="136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120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I41" s="116"/>
      <c r="L41" s="18"/>
    </row>
    <row r="42" s="1" customFormat="1" ht="14.4" customHeight="1">
      <c r="B42" s="18"/>
      <c r="I42" s="116"/>
      <c r="L42" s="18"/>
    </row>
    <row r="43" s="1" customFormat="1" ht="14.4" customHeight="1">
      <c r="B43" s="18"/>
      <c r="I43" s="116"/>
      <c r="L43" s="18"/>
    </row>
    <row r="44" s="1" customFormat="1" ht="14.4" customHeight="1">
      <c r="B44" s="18"/>
      <c r="I44" s="116"/>
      <c r="L44" s="18"/>
    </row>
    <row r="45" s="1" customFormat="1" ht="14.4" customHeight="1">
      <c r="B45" s="18"/>
      <c r="I45" s="116"/>
      <c r="L45" s="18"/>
    </row>
    <row r="46" s="1" customFormat="1" ht="14.4" customHeight="1">
      <c r="B46" s="18"/>
      <c r="I46" s="116"/>
      <c r="L46" s="18"/>
    </row>
    <row r="47" s="1" customFormat="1" ht="14.4" customHeight="1">
      <c r="B47" s="18"/>
      <c r="I47" s="116"/>
      <c r="L47" s="18"/>
    </row>
    <row r="48" s="1" customFormat="1" ht="14.4" customHeight="1">
      <c r="B48" s="18"/>
      <c r="I48" s="116"/>
      <c r="L48" s="18"/>
    </row>
    <row r="49" s="1" customFormat="1" ht="14.4" customHeight="1">
      <c r="B49" s="18"/>
      <c r="I49" s="116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139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40" t="s">
        <v>51</v>
      </c>
      <c r="G61" s="54" t="s">
        <v>50</v>
      </c>
      <c r="H61" s="37"/>
      <c r="I61" s="141"/>
      <c r="J61" s="14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143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40" t="s">
        <v>51</v>
      </c>
      <c r="G76" s="54" t="s">
        <v>50</v>
      </c>
      <c r="H76" s="37"/>
      <c r="I76" s="141"/>
      <c r="J76" s="14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144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145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120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120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120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9" t="str">
        <f>E7</f>
        <v>Mobiliár Základnej umeleckej školy Jána Melkoviča</v>
      </c>
      <c r="F85" s="28"/>
      <c r="G85" s="28"/>
      <c r="H85" s="28"/>
      <c r="I85" s="120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120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01 - stavebná časť</v>
      </c>
      <c r="F87" s="34"/>
      <c r="G87" s="34"/>
      <c r="H87" s="34"/>
      <c r="I87" s="120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120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Stará Ľubovňa</v>
      </c>
      <c r="G89" s="34"/>
      <c r="H89" s="34"/>
      <c r="I89" s="121" t="s">
        <v>21</v>
      </c>
      <c r="J89" s="65" t="str">
        <f>IF(J12="","",J12)</f>
        <v>14. 5. 2021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120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27.9" customHeight="1">
      <c r="A91" s="34"/>
      <c r="B91" s="35"/>
      <c r="C91" s="28" t="s">
        <v>23</v>
      </c>
      <c r="D91" s="34"/>
      <c r="E91" s="34"/>
      <c r="F91" s="23" t="str">
        <f>E15</f>
        <v>Mesto Stará Ľubovňa</v>
      </c>
      <c r="G91" s="34"/>
      <c r="H91" s="34"/>
      <c r="I91" s="121" t="s">
        <v>29</v>
      </c>
      <c r="J91" s="32" t="str">
        <f>E21</f>
        <v>Ing.arch. Patrik Kasperkevič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121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120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6" t="s">
        <v>92</v>
      </c>
      <c r="D94" s="132"/>
      <c r="E94" s="132"/>
      <c r="F94" s="132"/>
      <c r="G94" s="132"/>
      <c r="H94" s="132"/>
      <c r="I94" s="147"/>
      <c r="J94" s="148" t="s">
        <v>93</v>
      </c>
      <c r="K94" s="132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120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9" t="s">
        <v>94</v>
      </c>
      <c r="D96" s="34"/>
      <c r="E96" s="34"/>
      <c r="F96" s="34"/>
      <c r="G96" s="34"/>
      <c r="H96" s="34"/>
      <c r="I96" s="120"/>
      <c r="J96" s="92">
        <f>J126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hidden="1" s="9" customFormat="1" ht="24.96" customHeight="1">
      <c r="A97" s="9"/>
      <c r="B97" s="150"/>
      <c r="C97" s="9"/>
      <c r="D97" s="151" t="s">
        <v>96</v>
      </c>
      <c r="E97" s="152"/>
      <c r="F97" s="152"/>
      <c r="G97" s="152"/>
      <c r="H97" s="152"/>
      <c r="I97" s="153"/>
      <c r="J97" s="154">
        <f>J127</f>
        <v>0</v>
      </c>
      <c r="K97" s="9"/>
      <c r="L97" s="15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5"/>
      <c r="C98" s="10"/>
      <c r="D98" s="156" t="s">
        <v>97</v>
      </c>
      <c r="E98" s="157"/>
      <c r="F98" s="157"/>
      <c r="G98" s="157"/>
      <c r="H98" s="157"/>
      <c r="I98" s="158"/>
      <c r="J98" s="159">
        <f>J128</f>
        <v>0</v>
      </c>
      <c r="K98" s="10"/>
      <c r="L98" s="15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5"/>
      <c r="C99" s="10"/>
      <c r="D99" s="156" t="s">
        <v>98</v>
      </c>
      <c r="E99" s="157"/>
      <c r="F99" s="157"/>
      <c r="G99" s="157"/>
      <c r="H99" s="157"/>
      <c r="I99" s="158"/>
      <c r="J99" s="159">
        <f>J152</f>
        <v>0</v>
      </c>
      <c r="K99" s="10"/>
      <c r="L99" s="15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5"/>
      <c r="C100" s="10"/>
      <c r="D100" s="156" t="s">
        <v>99</v>
      </c>
      <c r="E100" s="157"/>
      <c r="F100" s="157"/>
      <c r="G100" s="157"/>
      <c r="H100" s="157"/>
      <c r="I100" s="158"/>
      <c r="J100" s="159">
        <f>J158</f>
        <v>0</v>
      </c>
      <c r="K100" s="10"/>
      <c r="L100" s="15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5"/>
      <c r="C101" s="10"/>
      <c r="D101" s="156" t="s">
        <v>100</v>
      </c>
      <c r="E101" s="157"/>
      <c r="F101" s="157"/>
      <c r="G101" s="157"/>
      <c r="H101" s="157"/>
      <c r="I101" s="158"/>
      <c r="J101" s="159">
        <f>J167</f>
        <v>0</v>
      </c>
      <c r="K101" s="10"/>
      <c r="L101" s="15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5"/>
      <c r="C102" s="10"/>
      <c r="D102" s="156" t="s">
        <v>101</v>
      </c>
      <c r="E102" s="157"/>
      <c r="F102" s="157"/>
      <c r="G102" s="157"/>
      <c r="H102" s="157"/>
      <c r="I102" s="158"/>
      <c r="J102" s="159">
        <f>J180</f>
        <v>0</v>
      </c>
      <c r="K102" s="10"/>
      <c r="L102" s="15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5"/>
      <c r="C103" s="10"/>
      <c r="D103" s="156" t="s">
        <v>102</v>
      </c>
      <c r="E103" s="157"/>
      <c r="F103" s="157"/>
      <c r="G103" s="157"/>
      <c r="H103" s="157"/>
      <c r="I103" s="158"/>
      <c r="J103" s="159">
        <f>J182</f>
        <v>0</v>
      </c>
      <c r="K103" s="10"/>
      <c r="L103" s="15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5"/>
      <c r="C104" s="10"/>
      <c r="D104" s="156" t="s">
        <v>103</v>
      </c>
      <c r="E104" s="157"/>
      <c r="F104" s="157"/>
      <c r="G104" s="157"/>
      <c r="H104" s="157"/>
      <c r="I104" s="158"/>
      <c r="J104" s="159">
        <f>J193</f>
        <v>0</v>
      </c>
      <c r="K104" s="10"/>
      <c r="L104" s="15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50"/>
      <c r="C105" s="9"/>
      <c r="D105" s="151" t="s">
        <v>104</v>
      </c>
      <c r="E105" s="152"/>
      <c r="F105" s="152"/>
      <c r="G105" s="152"/>
      <c r="H105" s="152"/>
      <c r="I105" s="153"/>
      <c r="J105" s="154">
        <f>J197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55"/>
      <c r="C106" s="10"/>
      <c r="D106" s="156" t="s">
        <v>105</v>
      </c>
      <c r="E106" s="157"/>
      <c r="F106" s="157"/>
      <c r="G106" s="157"/>
      <c r="H106" s="157"/>
      <c r="I106" s="158"/>
      <c r="J106" s="159">
        <f>J198</f>
        <v>0</v>
      </c>
      <c r="K106" s="10"/>
      <c r="L106" s="15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120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 s="2" customFormat="1" ht="6.96" customHeight="1">
      <c r="A108" s="34"/>
      <c r="B108" s="56"/>
      <c r="C108" s="57"/>
      <c r="D108" s="57"/>
      <c r="E108" s="57"/>
      <c r="F108" s="57"/>
      <c r="G108" s="57"/>
      <c r="H108" s="57"/>
      <c r="I108" s="144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hidden="1"/>
    <row r="110" hidden="1"/>
    <row r="111" hidden="1"/>
    <row r="112" s="2" customFormat="1" ht="6.96" customHeight="1">
      <c r="A112" s="34"/>
      <c r="B112" s="58"/>
      <c r="C112" s="59"/>
      <c r="D112" s="59"/>
      <c r="E112" s="59"/>
      <c r="F112" s="59"/>
      <c r="G112" s="59"/>
      <c r="H112" s="59"/>
      <c r="I112" s="145"/>
      <c r="J112" s="59"/>
      <c r="K112" s="59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106</v>
      </c>
      <c r="D113" s="34"/>
      <c r="E113" s="34"/>
      <c r="F113" s="34"/>
      <c r="G113" s="34"/>
      <c r="H113" s="34"/>
      <c r="I113" s="120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120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120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119" t="str">
        <f>E7</f>
        <v>Mobiliár Základnej umeleckej školy Jána Melkoviča</v>
      </c>
      <c r="F116" s="28"/>
      <c r="G116" s="28"/>
      <c r="H116" s="28"/>
      <c r="I116" s="120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89</v>
      </c>
      <c r="D117" s="34"/>
      <c r="E117" s="34"/>
      <c r="F117" s="34"/>
      <c r="G117" s="34"/>
      <c r="H117" s="34"/>
      <c r="I117" s="120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63" t="str">
        <f>E9</f>
        <v>01 - stavebná časť</v>
      </c>
      <c r="F118" s="34"/>
      <c r="G118" s="34"/>
      <c r="H118" s="34"/>
      <c r="I118" s="120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120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19</v>
      </c>
      <c r="D120" s="34"/>
      <c r="E120" s="34"/>
      <c r="F120" s="23" t="str">
        <f>F12</f>
        <v>Stará Ľubovňa</v>
      </c>
      <c r="G120" s="34"/>
      <c r="H120" s="34"/>
      <c r="I120" s="121" t="s">
        <v>21</v>
      </c>
      <c r="J120" s="65" t="str">
        <f>IF(J12="","",J12)</f>
        <v>14. 5. 2021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120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7.9" customHeight="1">
      <c r="A122" s="34"/>
      <c r="B122" s="35"/>
      <c r="C122" s="28" t="s">
        <v>23</v>
      </c>
      <c r="D122" s="34"/>
      <c r="E122" s="34"/>
      <c r="F122" s="23" t="str">
        <f>E15</f>
        <v>Mesto Stará Ľubovňa</v>
      </c>
      <c r="G122" s="34"/>
      <c r="H122" s="34"/>
      <c r="I122" s="121" t="s">
        <v>29</v>
      </c>
      <c r="J122" s="32" t="str">
        <f>E21</f>
        <v>Ing.arch. Patrik Kasperkevič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4"/>
      <c r="E123" s="34"/>
      <c r="F123" s="23" t="str">
        <f>IF(E18="","",E18)</f>
        <v>Vyplň údaj</v>
      </c>
      <c r="G123" s="34"/>
      <c r="H123" s="34"/>
      <c r="I123" s="121" t="s">
        <v>32</v>
      </c>
      <c r="J123" s="32" t="str">
        <f>E24</f>
        <v xml:space="preserve"> </v>
      </c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120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60"/>
      <c r="B125" s="161"/>
      <c r="C125" s="162" t="s">
        <v>107</v>
      </c>
      <c r="D125" s="163" t="s">
        <v>60</v>
      </c>
      <c r="E125" s="163" t="s">
        <v>56</v>
      </c>
      <c r="F125" s="163" t="s">
        <v>57</v>
      </c>
      <c r="G125" s="163" t="s">
        <v>108</v>
      </c>
      <c r="H125" s="163" t="s">
        <v>109</v>
      </c>
      <c r="I125" s="164" t="s">
        <v>110</v>
      </c>
      <c r="J125" s="165" t="s">
        <v>93</v>
      </c>
      <c r="K125" s="166" t="s">
        <v>111</v>
      </c>
      <c r="L125" s="167"/>
      <c r="M125" s="82" t="s">
        <v>1</v>
      </c>
      <c r="N125" s="83" t="s">
        <v>39</v>
      </c>
      <c r="O125" s="83" t="s">
        <v>112</v>
      </c>
      <c r="P125" s="83" t="s">
        <v>113</v>
      </c>
      <c r="Q125" s="83" t="s">
        <v>114</v>
      </c>
      <c r="R125" s="83" t="s">
        <v>115</v>
      </c>
      <c r="S125" s="83" t="s">
        <v>116</v>
      </c>
      <c r="T125" s="84" t="s">
        <v>117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="2" customFormat="1" ht="22.8" customHeight="1">
      <c r="A126" s="34"/>
      <c r="B126" s="35"/>
      <c r="C126" s="89" t="s">
        <v>94</v>
      </c>
      <c r="D126" s="34"/>
      <c r="E126" s="34"/>
      <c r="F126" s="34"/>
      <c r="G126" s="34"/>
      <c r="H126" s="34"/>
      <c r="I126" s="120"/>
      <c r="J126" s="168">
        <f>BK126</f>
        <v>0</v>
      </c>
      <c r="K126" s="34"/>
      <c r="L126" s="35"/>
      <c r="M126" s="85"/>
      <c r="N126" s="69"/>
      <c r="O126" s="86"/>
      <c r="P126" s="169">
        <f>P127+P197</f>
        <v>0</v>
      </c>
      <c r="Q126" s="86"/>
      <c r="R126" s="169">
        <f>R127+R197</f>
        <v>146.97369887000002</v>
      </c>
      <c r="S126" s="86"/>
      <c r="T126" s="170">
        <f>T127+T197</f>
        <v>31.790399999999998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74</v>
      </c>
      <c r="AU126" s="15" t="s">
        <v>95</v>
      </c>
      <c r="BK126" s="171">
        <f>BK127+BK197</f>
        <v>0</v>
      </c>
    </row>
    <row r="127" s="12" customFormat="1" ht="25.92" customHeight="1">
      <c r="A127" s="12"/>
      <c r="B127" s="172"/>
      <c r="C127" s="12"/>
      <c r="D127" s="173" t="s">
        <v>74</v>
      </c>
      <c r="E127" s="174" t="s">
        <v>118</v>
      </c>
      <c r="F127" s="174" t="s">
        <v>119</v>
      </c>
      <c r="G127" s="12"/>
      <c r="H127" s="12"/>
      <c r="I127" s="175"/>
      <c r="J127" s="176">
        <f>BK127</f>
        <v>0</v>
      </c>
      <c r="K127" s="12"/>
      <c r="L127" s="172"/>
      <c r="M127" s="177"/>
      <c r="N127" s="178"/>
      <c r="O127" s="178"/>
      <c r="P127" s="179">
        <f>P128+P152+P158+P167+P180+P182+P193</f>
        <v>0</v>
      </c>
      <c r="Q127" s="178"/>
      <c r="R127" s="179">
        <f>R128+R152+R158+R167+R180+R182+R193</f>
        <v>146.03474687000002</v>
      </c>
      <c r="S127" s="178"/>
      <c r="T127" s="180">
        <f>T128+T152+T158+T167+T180+T182+T193</f>
        <v>31.235999999999997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3" t="s">
        <v>83</v>
      </c>
      <c r="AT127" s="181" t="s">
        <v>74</v>
      </c>
      <c r="AU127" s="181" t="s">
        <v>75</v>
      </c>
      <c r="AY127" s="173" t="s">
        <v>120</v>
      </c>
      <c r="BK127" s="182">
        <f>BK128+BK152+BK158+BK167+BK180+BK182+BK193</f>
        <v>0</v>
      </c>
    </row>
    <row r="128" s="12" customFormat="1" ht="22.8" customHeight="1">
      <c r="A128" s="12"/>
      <c r="B128" s="172"/>
      <c r="C128" s="12"/>
      <c r="D128" s="173" t="s">
        <v>74</v>
      </c>
      <c r="E128" s="183" t="s">
        <v>83</v>
      </c>
      <c r="F128" s="183" t="s">
        <v>121</v>
      </c>
      <c r="G128" s="12"/>
      <c r="H128" s="12"/>
      <c r="I128" s="175"/>
      <c r="J128" s="184">
        <f>BK128</f>
        <v>0</v>
      </c>
      <c r="K128" s="12"/>
      <c r="L128" s="172"/>
      <c r="M128" s="177"/>
      <c r="N128" s="178"/>
      <c r="O128" s="178"/>
      <c r="P128" s="179">
        <f>SUM(P129:P151)</f>
        <v>0</v>
      </c>
      <c r="Q128" s="178"/>
      <c r="R128" s="179">
        <f>SUM(R129:R151)</f>
        <v>0.015910000000000001</v>
      </c>
      <c r="S128" s="178"/>
      <c r="T128" s="180">
        <f>SUM(T129:T151)</f>
        <v>16.825999999999997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3" t="s">
        <v>83</v>
      </c>
      <c r="AT128" s="181" t="s">
        <v>74</v>
      </c>
      <c r="AU128" s="181" t="s">
        <v>83</v>
      </c>
      <c r="AY128" s="173" t="s">
        <v>120</v>
      </c>
      <c r="BK128" s="182">
        <f>SUM(BK129:BK151)</f>
        <v>0</v>
      </c>
    </row>
    <row r="129" s="2" customFormat="1" ht="24" customHeight="1">
      <c r="A129" s="34"/>
      <c r="B129" s="185"/>
      <c r="C129" s="186" t="s">
        <v>83</v>
      </c>
      <c r="D129" s="186" t="s">
        <v>122</v>
      </c>
      <c r="E129" s="187" t="s">
        <v>123</v>
      </c>
      <c r="F129" s="188" t="s">
        <v>124</v>
      </c>
      <c r="G129" s="189" t="s">
        <v>125</v>
      </c>
      <c r="H129" s="190">
        <v>5</v>
      </c>
      <c r="I129" s="191"/>
      <c r="J129" s="192">
        <f>ROUND(I129*H129,2)</f>
        <v>0</v>
      </c>
      <c r="K129" s="193"/>
      <c r="L129" s="35"/>
      <c r="M129" s="194" t="s">
        <v>1</v>
      </c>
      <c r="N129" s="195" t="s">
        <v>41</v>
      </c>
      <c r="O129" s="73"/>
      <c r="P129" s="196">
        <f>O129*H129</f>
        <v>0</v>
      </c>
      <c r="Q129" s="196">
        <v>0.0031800000000000001</v>
      </c>
      <c r="R129" s="196">
        <f>Q129*H129</f>
        <v>0.015900000000000001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126</v>
      </c>
      <c r="AT129" s="198" t="s">
        <v>122</v>
      </c>
      <c r="AU129" s="198" t="s">
        <v>127</v>
      </c>
      <c r="AY129" s="15" t="s">
        <v>120</v>
      </c>
      <c r="BE129" s="199">
        <f>IF(N129="základná",J129,0)</f>
        <v>0</v>
      </c>
      <c r="BF129" s="199">
        <f>IF(N129="znížená",J129,0)</f>
        <v>0</v>
      </c>
      <c r="BG129" s="199">
        <f>IF(N129="zákl. prenesená",J129,0)</f>
        <v>0</v>
      </c>
      <c r="BH129" s="199">
        <f>IF(N129="zníž. prenesená",J129,0)</f>
        <v>0</v>
      </c>
      <c r="BI129" s="199">
        <f>IF(N129="nulová",J129,0)</f>
        <v>0</v>
      </c>
      <c r="BJ129" s="15" t="s">
        <v>127</v>
      </c>
      <c r="BK129" s="199">
        <f>ROUND(I129*H129,2)</f>
        <v>0</v>
      </c>
      <c r="BL129" s="15" t="s">
        <v>126</v>
      </c>
      <c r="BM129" s="198" t="s">
        <v>128</v>
      </c>
    </row>
    <row r="130" s="2" customFormat="1" ht="24" customHeight="1">
      <c r="A130" s="34"/>
      <c r="B130" s="185"/>
      <c r="C130" s="186" t="s">
        <v>127</v>
      </c>
      <c r="D130" s="186" t="s">
        <v>122</v>
      </c>
      <c r="E130" s="187" t="s">
        <v>129</v>
      </c>
      <c r="F130" s="188" t="s">
        <v>130</v>
      </c>
      <c r="G130" s="189" t="s">
        <v>125</v>
      </c>
      <c r="H130" s="190">
        <v>1</v>
      </c>
      <c r="I130" s="191"/>
      <c r="J130" s="192">
        <f>ROUND(I130*H130,2)</f>
        <v>0</v>
      </c>
      <c r="K130" s="193"/>
      <c r="L130" s="35"/>
      <c r="M130" s="194" t="s">
        <v>1</v>
      </c>
      <c r="N130" s="195" t="s">
        <v>41</v>
      </c>
      <c r="O130" s="73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126</v>
      </c>
      <c r="AT130" s="198" t="s">
        <v>122</v>
      </c>
      <c r="AU130" s="198" t="s">
        <v>127</v>
      </c>
      <c r="AY130" s="15" t="s">
        <v>120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127</v>
      </c>
      <c r="BK130" s="199">
        <f>ROUND(I130*H130,2)</f>
        <v>0</v>
      </c>
      <c r="BL130" s="15" t="s">
        <v>126</v>
      </c>
      <c r="BM130" s="198" t="s">
        <v>131</v>
      </c>
    </row>
    <row r="131" s="2" customFormat="1" ht="24" customHeight="1">
      <c r="A131" s="34"/>
      <c r="B131" s="185"/>
      <c r="C131" s="186" t="s">
        <v>132</v>
      </c>
      <c r="D131" s="186" t="s">
        <v>122</v>
      </c>
      <c r="E131" s="187" t="s">
        <v>133</v>
      </c>
      <c r="F131" s="188" t="s">
        <v>134</v>
      </c>
      <c r="G131" s="189" t="s">
        <v>125</v>
      </c>
      <c r="H131" s="190">
        <v>1</v>
      </c>
      <c r="I131" s="191"/>
      <c r="J131" s="192">
        <f>ROUND(I131*H131,2)</f>
        <v>0</v>
      </c>
      <c r="K131" s="193"/>
      <c r="L131" s="35"/>
      <c r="M131" s="194" t="s">
        <v>1</v>
      </c>
      <c r="N131" s="195" t="s">
        <v>41</v>
      </c>
      <c r="O131" s="73"/>
      <c r="P131" s="196">
        <f>O131*H131</f>
        <v>0</v>
      </c>
      <c r="Q131" s="196">
        <v>1.0000000000000001E-05</v>
      </c>
      <c r="R131" s="196">
        <f>Q131*H131</f>
        <v>1.0000000000000001E-05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126</v>
      </c>
      <c r="AT131" s="198" t="s">
        <v>122</v>
      </c>
      <c r="AU131" s="198" t="s">
        <v>127</v>
      </c>
      <c r="AY131" s="15" t="s">
        <v>120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127</v>
      </c>
      <c r="BK131" s="199">
        <f>ROUND(I131*H131,2)</f>
        <v>0</v>
      </c>
      <c r="BL131" s="15" t="s">
        <v>126</v>
      </c>
      <c r="BM131" s="198" t="s">
        <v>135</v>
      </c>
    </row>
    <row r="132" s="2" customFormat="1" ht="24" customHeight="1">
      <c r="A132" s="34"/>
      <c r="B132" s="185"/>
      <c r="C132" s="186" t="s">
        <v>126</v>
      </c>
      <c r="D132" s="186" t="s">
        <v>122</v>
      </c>
      <c r="E132" s="187" t="s">
        <v>136</v>
      </c>
      <c r="F132" s="188" t="s">
        <v>137</v>
      </c>
      <c r="G132" s="189" t="s">
        <v>138</v>
      </c>
      <c r="H132" s="190">
        <v>35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3"/>
      <c r="P132" s="196">
        <f>O132*H132</f>
        <v>0</v>
      </c>
      <c r="Q132" s="196">
        <v>0</v>
      </c>
      <c r="R132" s="196">
        <f>Q132*H132</f>
        <v>0</v>
      </c>
      <c r="S132" s="196">
        <v>0.26000000000000001</v>
      </c>
      <c r="T132" s="197">
        <f>S132*H132</f>
        <v>9.0999999999999996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126</v>
      </c>
      <c r="AT132" s="198" t="s">
        <v>122</v>
      </c>
      <c r="AU132" s="198" t="s">
        <v>127</v>
      </c>
      <c r="AY132" s="15" t="s">
        <v>120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127</v>
      </c>
      <c r="BK132" s="199">
        <f>ROUND(I132*H132,2)</f>
        <v>0</v>
      </c>
      <c r="BL132" s="15" t="s">
        <v>126</v>
      </c>
      <c r="BM132" s="198" t="s">
        <v>139</v>
      </c>
    </row>
    <row r="133" s="2" customFormat="1" ht="24" customHeight="1">
      <c r="A133" s="34"/>
      <c r="B133" s="185"/>
      <c r="C133" s="186" t="s">
        <v>140</v>
      </c>
      <c r="D133" s="186" t="s">
        <v>122</v>
      </c>
      <c r="E133" s="187" t="s">
        <v>141</v>
      </c>
      <c r="F133" s="188" t="s">
        <v>142</v>
      </c>
      <c r="G133" s="189" t="s">
        <v>138</v>
      </c>
      <c r="H133" s="190">
        <v>35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3"/>
      <c r="P133" s="196">
        <f>O133*H133</f>
        <v>0</v>
      </c>
      <c r="Q133" s="196">
        <v>0</v>
      </c>
      <c r="R133" s="196">
        <f>Q133*H133</f>
        <v>0</v>
      </c>
      <c r="S133" s="196">
        <v>0.16</v>
      </c>
      <c r="T133" s="197">
        <f>S133*H133</f>
        <v>5.6000000000000005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126</v>
      </c>
      <c r="AT133" s="198" t="s">
        <v>122</v>
      </c>
      <c r="AU133" s="198" t="s">
        <v>127</v>
      </c>
      <c r="AY133" s="15" t="s">
        <v>120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127</v>
      </c>
      <c r="BK133" s="199">
        <f>ROUND(I133*H133,2)</f>
        <v>0</v>
      </c>
      <c r="BL133" s="15" t="s">
        <v>126</v>
      </c>
      <c r="BM133" s="198" t="s">
        <v>143</v>
      </c>
    </row>
    <row r="134" s="2" customFormat="1" ht="24" customHeight="1">
      <c r="A134" s="34"/>
      <c r="B134" s="185"/>
      <c r="C134" s="186" t="s">
        <v>144</v>
      </c>
      <c r="D134" s="186" t="s">
        <v>122</v>
      </c>
      <c r="E134" s="187" t="s">
        <v>145</v>
      </c>
      <c r="F134" s="188" t="s">
        <v>146</v>
      </c>
      <c r="G134" s="189" t="s">
        <v>138</v>
      </c>
      <c r="H134" s="190">
        <v>2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41</v>
      </c>
      <c r="O134" s="73"/>
      <c r="P134" s="196">
        <f>O134*H134</f>
        <v>0</v>
      </c>
      <c r="Q134" s="196">
        <v>0</v>
      </c>
      <c r="R134" s="196">
        <f>Q134*H134</f>
        <v>0</v>
      </c>
      <c r="S134" s="196">
        <v>0.22500000000000001</v>
      </c>
      <c r="T134" s="197">
        <f>S134*H134</f>
        <v>0.45000000000000001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126</v>
      </c>
      <c r="AT134" s="198" t="s">
        <v>122</v>
      </c>
      <c r="AU134" s="198" t="s">
        <v>127</v>
      </c>
      <c r="AY134" s="15" t="s">
        <v>120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127</v>
      </c>
      <c r="BK134" s="199">
        <f>ROUND(I134*H134,2)</f>
        <v>0</v>
      </c>
      <c r="BL134" s="15" t="s">
        <v>126</v>
      </c>
      <c r="BM134" s="198" t="s">
        <v>147</v>
      </c>
    </row>
    <row r="135" s="2" customFormat="1" ht="24" customHeight="1">
      <c r="A135" s="34"/>
      <c r="B135" s="185"/>
      <c r="C135" s="186" t="s">
        <v>148</v>
      </c>
      <c r="D135" s="186" t="s">
        <v>122</v>
      </c>
      <c r="E135" s="187" t="s">
        <v>149</v>
      </c>
      <c r="F135" s="188" t="s">
        <v>150</v>
      </c>
      <c r="G135" s="189" t="s">
        <v>138</v>
      </c>
      <c r="H135" s="190">
        <v>2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3"/>
      <c r="P135" s="196">
        <f>O135*H135</f>
        <v>0</v>
      </c>
      <c r="Q135" s="196">
        <v>0</v>
      </c>
      <c r="R135" s="196">
        <f>Q135*H135</f>
        <v>0</v>
      </c>
      <c r="S135" s="196">
        <v>0.098000000000000004</v>
      </c>
      <c r="T135" s="197">
        <f>S135*H135</f>
        <v>0.19600000000000001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126</v>
      </c>
      <c r="AT135" s="198" t="s">
        <v>122</v>
      </c>
      <c r="AU135" s="198" t="s">
        <v>127</v>
      </c>
      <c r="AY135" s="15" t="s">
        <v>120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127</v>
      </c>
      <c r="BK135" s="199">
        <f>ROUND(I135*H135,2)</f>
        <v>0</v>
      </c>
      <c r="BL135" s="15" t="s">
        <v>126</v>
      </c>
      <c r="BM135" s="198" t="s">
        <v>151</v>
      </c>
    </row>
    <row r="136" s="2" customFormat="1" ht="24" customHeight="1">
      <c r="A136" s="34"/>
      <c r="B136" s="185"/>
      <c r="C136" s="186" t="s">
        <v>152</v>
      </c>
      <c r="D136" s="186" t="s">
        <v>122</v>
      </c>
      <c r="E136" s="187" t="s">
        <v>153</v>
      </c>
      <c r="F136" s="188" t="s">
        <v>154</v>
      </c>
      <c r="G136" s="189" t="s">
        <v>155</v>
      </c>
      <c r="H136" s="190">
        <v>37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3"/>
      <c r="P136" s="196">
        <f>O136*H136</f>
        <v>0</v>
      </c>
      <c r="Q136" s="196">
        <v>0</v>
      </c>
      <c r="R136" s="196">
        <f>Q136*H136</f>
        <v>0</v>
      </c>
      <c r="S136" s="196">
        <v>0.040000000000000001</v>
      </c>
      <c r="T136" s="197">
        <f>S136*H136</f>
        <v>1.48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126</v>
      </c>
      <c r="AT136" s="198" t="s">
        <v>122</v>
      </c>
      <c r="AU136" s="198" t="s">
        <v>127</v>
      </c>
      <c r="AY136" s="15" t="s">
        <v>120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127</v>
      </c>
      <c r="BK136" s="199">
        <f>ROUND(I136*H136,2)</f>
        <v>0</v>
      </c>
      <c r="BL136" s="15" t="s">
        <v>126</v>
      </c>
      <c r="BM136" s="198" t="s">
        <v>156</v>
      </c>
    </row>
    <row r="137" s="2" customFormat="1" ht="24" customHeight="1">
      <c r="A137" s="34"/>
      <c r="B137" s="185"/>
      <c r="C137" s="186" t="s">
        <v>157</v>
      </c>
      <c r="D137" s="186" t="s">
        <v>122</v>
      </c>
      <c r="E137" s="187" t="s">
        <v>158</v>
      </c>
      <c r="F137" s="188" t="s">
        <v>159</v>
      </c>
      <c r="G137" s="189" t="s">
        <v>160</v>
      </c>
      <c r="H137" s="190">
        <v>36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3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126</v>
      </c>
      <c r="AT137" s="198" t="s">
        <v>122</v>
      </c>
      <c r="AU137" s="198" t="s">
        <v>127</v>
      </c>
      <c r="AY137" s="15" t="s">
        <v>120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127</v>
      </c>
      <c r="BK137" s="199">
        <f>ROUND(I137*H137,2)</f>
        <v>0</v>
      </c>
      <c r="BL137" s="15" t="s">
        <v>126</v>
      </c>
      <c r="BM137" s="198" t="s">
        <v>161</v>
      </c>
    </row>
    <row r="138" s="2" customFormat="1" ht="24" customHeight="1">
      <c r="A138" s="34"/>
      <c r="B138" s="185"/>
      <c r="C138" s="186" t="s">
        <v>162</v>
      </c>
      <c r="D138" s="186" t="s">
        <v>122</v>
      </c>
      <c r="E138" s="187" t="s">
        <v>163</v>
      </c>
      <c r="F138" s="188" t="s">
        <v>164</v>
      </c>
      <c r="G138" s="189" t="s">
        <v>160</v>
      </c>
      <c r="H138" s="190">
        <v>55.274999999999999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3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126</v>
      </c>
      <c r="AT138" s="198" t="s">
        <v>122</v>
      </c>
      <c r="AU138" s="198" t="s">
        <v>127</v>
      </c>
      <c r="AY138" s="15" t="s">
        <v>120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127</v>
      </c>
      <c r="BK138" s="199">
        <f>ROUND(I138*H138,2)</f>
        <v>0</v>
      </c>
      <c r="BL138" s="15" t="s">
        <v>126</v>
      </c>
      <c r="BM138" s="198" t="s">
        <v>165</v>
      </c>
    </row>
    <row r="139" s="2" customFormat="1" ht="24" customHeight="1">
      <c r="A139" s="34"/>
      <c r="B139" s="185"/>
      <c r="C139" s="186" t="s">
        <v>166</v>
      </c>
      <c r="D139" s="186" t="s">
        <v>122</v>
      </c>
      <c r="E139" s="187" t="s">
        <v>167</v>
      </c>
      <c r="F139" s="188" t="s">
        <v>168</v>
      </c>
      <c r="G139" s="189" t="s">
        <v>160</v>
      </c>
      <c r="H139" s="190">
        <v>55.274999999999999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3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126</v>
      </c>
      <c r="AT139" s="198" t="s">
        <v>122</v>
      </c>
      <c r="AU139" s="198" t="s">
        <v>127</v>
      </c>
      <c r="AY139" s="15" t="s">
        <v>120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127</v>
      </c>
      <c r="BK139" s="199">
        <f>ROUND(I139*H139,2)</f>
        <v>0</v>
      </c>
      <c r="BL139" s="15" t="s">
        <v>126</v>
      </c>
      <c r="BM139" s="198" t="s">
        <v>169</v>
      </c>
    </row>
    <row r="140" s="2" customFormat="1" ht="16.5" customHeight="1">
      <c r="A140" s="34"/>
      <c r="B140" s="185"/>
      <c r="C140" s="186" t="s">
        <v>170</v>
      </c>
      <c r="D140" s="186" t="s">
        <v>122</v>
      </c>
      <c r="E140" s="187" t="s">
        <v>171</v>
      </c>
      <c r="F140" s="188" t="s">
        <v>172</v>
      </c>
      <c r="G140" s="189" t="s">
        <v>160</v>
      </c>
      <c r="H140" s="190">
        <v>4.6779999999999999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3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126</v>
      </c>
      <c r="AT140" s="198" t="s">
        <v>122</v>
      </c>
      <c r="AU140" s="198" t="s">
        <v>127</v>
      </c>
      <c r="AY140" s="15" t="s">
        <v>120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127</v>
      </c>
      <c r="BK140" s="199">
        <f>ROUND(I140*H140,2)</f>
        <v>0</v>
      </c>
      <c r="BL140" s="15" t="s">
        <v>126</v>
      </c>
      <c r="BM140" s="198" t="s">
        <v>173</v>
      </c>
    </row>
    <row r="141" s="2" customFormat="1" ht="24" customHeight="1">
      <c r="A141" s="34"/>
      <c r="B141" s="185"/>
      <c r="C141" s="186" t="s">
        <v>174</v>
      </c>
      <c r="D141" s="186" t="s">
        <v>122</v>
      </c>
      <c r="E141" s="187" t="s">
        <v>175</v>
      </c>
      <c r="F141" s="188" t="s">
        <v>176</v>
      </c>
      <c r="G141" s="189" t="s">
        <v>160</v>
      </c>
      <c r="H141" s="190">
        <v>4.6779999999999999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3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126</v>
      </c>
      <c r="AT141" s="198" t="s">
        <v>122</v>
      </c>
      <c r="AU141" s="198" t="s">
        <v>127</v>
      </c>
      <c r="AY141" s="15" t="s">
        <v>120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127</v>
      </c>
      <c r="BK141" s="199">
        <f>ROUND(I141*H141,2)</f>
        <v>0</v>
      </c>
      <c r="BL141" s="15" t="s">
        <v>126</v>
      </c>
      <c r="BM141" s="198" t="s">
        <v>177</v>
      </c>
    </row>
    <row r="142" s="2" customFormat="1" ht="36" customHeight="1">
      <c r="A142" s="34"/>
      <c r="B142" s="185"/>
      <c r="C142" s="186" t="s">
        <v>178</v>
      </c>
      <c r="D142" s="186" t="s">
        <v>122</v>
      </c>
      <c r="E142" s="187" t="s">
        <v>179</v>
      </c>
      <c r="F142" s="188" t="s">
        <v>180</v>
      </c>
      <c r="G142" s="189" t="s">
        <v>160</v>
      </c>
      <c r="H142" s="190">
        <v>59.953000000000003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3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126</v>
      </c>
      <c r="AT142" s="198" t="s">
        <v>122</v>
      </c>
      <c r="AU142" s="198" t="s">
        <v>127</v>
      </c>
      <c r="AY142" s="15" t="s">
        <v>120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127</v>
      </c>
      <c r="BK142" s="199">
        <f>ROUND(I142*H142,2)</f>
        <v>0</v>
      </c>
      <c r="BL142" s="15" t="s">
        <v>126</v>
      </c>
      <c r="BM142" s="198" t="s">
        <v>181</v>
      </c>
    </row>
    <row r="143" s="2" customFormat="1" ht="24" customHeight="1">
      <c r="A143" s="34"/>
      <c r="B143" s="185"/>
      <c r="C143" s="186" t="s">
        <v>182</v>
      </c>
      <c r="D143" s="186" t="s">
        <v>122</v>
      </c>
      <c r="E143" s="187" t="s">
        <v>183</v>
      </c>
      <c r="F143" s="188" t="s">
        <v>184</v>
      </c>
      <c r="G143" s="189" t="s">
        <v>125</v>
      </c>
      <c r="H143" s="190">
        <v>5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3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126</v>
      </c>
      <c r="AT143" s="198" t="s">
        <v>122</v>
      </c>
      <c r="AU143" s="198" t="s">
        <v>127</v>
      </c>
      <c r="AY143" s="15" t="s">
        <v>120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127</v>
      </c>
      <c r="BK143" s="199">
        <f>ROUND(I143*H143,2)</f>
        <v>0</v>
      </c>
      <c r="BL143" s="15" t="s">
        <v>126</v>
      </c>
      <c r="BM143" s="198" t="s">
        <v>185</v>
      </c>
    </row>
    <row r="144" s="2" customFormat="1" ht="24" customHeight="1">
      <c r="A144" s="34"/>
      <c r="B144" s="185"/>
      <c r="C144" s="186" t="s">
        <v>186</v>
      </c>
      <c r="D144" s="186" t="s">
        <v>122</v>
      </c>
      <c r="E144" s="187" t="s">
        <v>187</v>
      </c>
      <c r="F144" s="188" t="s">
        <v>188</v>
      </c>
      <c r="G144" s="189" t="s">
        <v>125</v>
      </c>
      <c r="H144" s="190">
        <v>1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3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126</v>
      </c>
      <c r="AT144" s="198" t="s">
        <v>122</v>
      </c>
      <c r="AU144" s="198" t="s">
        <v>127</v>
      </c>
      <c r="AY144" s="15" t="s">
        <v>120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127</v>
      </c>
      <c r="BK144" s="199">
        <f>ROUND(I144*H144,2)</f>
        <v>0</v>
      </c>
      <c r="BL144" s="15" t="s">
        <v>126</v>
      </c>
      <c r="BM144" s="198" t="s">
        <v>189</v>
      </c>
    </row>
    <row r="145" s="2" customFormat="1" ht="24" customHeight="1">
      <c r="A145" s="34"/>
      <c r="B145" s="185"/>
      <c r="C145" s="186" t="s">
        <v>190</v>
      </c>
      <c r="D145" s="186" t="s">
        <v>122</v>
      </c>
      <c r="E145" s="187" t="s">
        <v>191</v>
      </c>
      <c r="F145" s="188" t="s">
        <v>192</v>
      </c>
      <c r="G145" s="189" t="s">
        <v>125</v>
      </c>
      <c r="H145" s="190">
        <v>1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3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126</v>
      </c>
      <c r="AT145" s="198" t="s">
        <v>122</v>
      </c>
      <c r="AU145" s="198" t="s">
        <v>127</v>
      </c>
      <c r="AY145" s="15" t="s">
        <v>120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127</v>
      </c>
      <c r="BK145" s="199">
        <f>ROUND(I145*H145,2)</f>
        <v>0</v>
      </c>
      <c r="BL145" s="15" t="s">
        <v>126</v>
      </c>
      <c r="BM145" s="198" t="s">
        <v>193</v>
      </c>
    </row>
    <row r="146" s="2" customFormat="1" ht="24" customHeight="1">
      <c r="A146" s="34"/>
      <c r="B146" s="185"/>
      <c r="C146" s="186" t="s">
        <v>194</v>
      </c>
      <c r="D146" s="186" t="s">
        <v>122</v>
      </c>
      <c r="E146" s="187" t="s">
        <v>195</v>
      </c>
      <c r="F146" s="188" t="s">
        <v>196</v>
      </c>
      <c r="G146" s="189" t="s">
        <v>160</v>
      </c>
      <c r="H146" s="190">
        <v>59.953000000000003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41</v>
      </c>
      <c r="O146" s="73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126</v>
      </c>
      <c r="AT146" s="198" t="s">
        <v>122</v>
      </c>
      <c r="AU146" s="198" t="s">
        <v>127</v>
      </c>
      <c r="AY146" s="15" t="s">
        <v>120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127</v>
      </c>
      <c r="BK146" s="199">
        <f>ROUND(I146*H146,2)</f>
        <v>0</v>
      </c>
      <c r="BL146" s="15" t="s">
        <v>126</v>
      </c>
      <c r="BM146" s="198" t="s">
        <v>197</v>
      </c>
    </row>
    <row r="147" s="2" customFormat="1" ht="24" customHeight="1">
      <c r="A147" s="34"/>
      <c r="B147" s="185"/>
      <c r="C147" s="186" t="s">
        <v>198</v>
      </c>
      <c r="D147" s="186" t="s">
        <v>122</v>
      </c>
      <c r="E147" s="187" t="s">
        <v>199</v>
      </c>
      <c r="F147" s="188" t="s">
        <v>200</v>
      </c>
      <c r="G147" s="189" t="s">
        <v>160</v>
      </c>
      <c r="H147" s="190">
        <v>59.953000000000003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3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126</v>
      </c>
      <c r="AT147" s="198" t="s">
        <v>122</v>
      </c>
      <c r="AU147" s="198" t="s">
        <v>127</v>
      </c>
      <c r="AY147" s="15" t="s">
        <v>120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127</v>
      </c>
      <c r="BK147" s="199">
        <f>ROUND(I147*H147,2)</f>
        <v>0</v>
      </c>
      <c r="BL147" s="15" t="s">
        <v>126</v>
      </c>
      <c r="BM147" s="198" t="s">
        <v>201</v>
      </c>
    </row>
    <row r="148" s="2" customFormat="1" ht="16.5" customHeight="1">
      <c r="A148" s="34"/>
      <c r="B148" s="185"/>
      <c r="C148" s="186" t="s">
        <v>7</v>
      </c>
      <c r="D148" s="186" t="s">
        <v>122</v>
      </c>
      <c r="E148" s="187" t="s">
        <v>202</v>
      </c>
      <c r="F148" s="188" t="s">
        <v>203</v>
      </c>
      <c r="G148" s="189" t="s">
        <v>138</v>
      </c>
      <c r="H148" s="190">
        <v>180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3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126</v>
      </c>
      <c r="AT148" s="198" t="s">
        <v>122</v>
      </c>
      <c r="AU148" s="198" t="s">
        <v>127</v>
      </c>
      <c r="AY148" s="15" t="s">
        <v>120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127</v>
      </c>
      <c r="BK148" s="199">
        <f>ROUND(I148*H148,2)</f>
        <v>0</v>
      </c>
      <c r="BL148" s="15" t="s">
        <v>126</v>
      </c>
      <c r="BM148" s="198" t="s">
        <v>204</v>
      </c>
    </row>
    <row r="149" s="2" customFormat="1" ht="16.5" customHeight="1">
      <c r="A149" s="34"/>
      <c r="B149" s="185"/>
      <c r="C149" s="186" t="s">
        <v>205</v>
      </c>
      <c r="D149" s="186" t="s">
        <v>122</v>
      </c>
      <c r="E149" s="187" t="s">
        <v>206</v>
      </c>
      <c r="F149" s="188" t="s">
        <v>207</v>
      </c>
      <c r="G149" s="189" t="s">
        <v>138</v>
      </c>
      <c r="H149" s="190">
        <v>376.19999999999999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41</v>
      </c>
      <c r="O149" s="73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126</v>
      </c>
      <c r="AT149" s="198" t="s">
        <v>122</v>
      </c>
      <c r="AU149" s="198" t="s">
        <v>127</v>
      </c>
      <c r="AY149" s="15" t="s">
        <v>120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127</v>
      </c>
      <c r="BK149" s="199">
        <f>ROUND(I149*H149,2)</f>
        <v>0</v>
      </c>
      <c r="BL149" s="15" t="s">
        <v>126</v>
      </c>
      <c r="BM149" s="198" t="s">
        <v>208</v>
      </c>
    </row>
    <row r="150" s="2" customFormat="1" ht="24" customHeight="1">
      <c r="A150" s="34"/>
      <c r="B150" s="185"/>
      <c r="C150" s="186" t="s">
        <v>209</v>
      </c>
      <c r="D150" s="186" t="s">
        <v>122</v>
      </c>
      <c r="E150" s="187" t="s">
        <v>210</v>
      </c>
      <c r="F150" s="188" t="s">
        <v>211</v>
      </c>
      <c r="G150" s="189" t="s">
        <v>138</v>
      </c>
      <c r="H150" s="190">
        <v>180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3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126</v>
      </c>
      <c r="AT150" s="198" t="s">
        <v>122</v>
      </c>
      <c r="AU150" s="198" t="s">
        <v>127</v>
      </c>
      <c r="AY150" s="15" t="s">
        <v>120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127</v>
      </c>
      <c r="BK150" s="199">
        <f>ROUND(I150*H150,2)</f>
        <v>0</v>
      </c>
      <c r="BL150" s="15" t="s">
        <v>126</v>
      </c>
      <c r="BM150" s="198" t="s">
        <v>212</v>
      </c>
    </row>
    <row r="151" s="2" customFormat="1" ht="24" customHeight="1">
      <c r="A151" s="34"/>
      <c r="B151" s="185"/>
      <c r="C151" s="186" t="s">
        <v>213</v>
      </c>
      <c r="D151" s="186" t="s">
        <v>122</v>
      </c>
      <c r="E151" s="187" t="s">
        <v>214</v>
      </c>
      <c r="F151" s="188" t="s">
        <v>215</v>
      </c>
      <c r="G151" s="189" t="s">
        <v>138</v>
      </c>
      <c r="H151" s="190">
        <v>60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3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126</v>
      </c>
      <c r="AT151" s="198" t="s">
        <v>122</v>
      </c>
      <c r="AU151" s="198" t="s">
        <v>127</v>
      </c>
      <c r="AY151" s="15" t="s">
        <v>120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127</v>
      </c>
      <c r="BK151" s="199">
        <f>ROUND(I151*H151,2)</f>
        <v>0</v>
      </c>
      <c r="BL151" s="15" t="s">
        <v>126</v>
      </c>
      <c r="BM151" s="198" t="s">
        <v>216</v>
      </c>
    </row>
    <row r="152" s="12" customFormat="1" ht="22.8" customHeight="1">
      <c r="A152" s="12"/>
      <c r="B152" s="172"/>
      <c r="C152" s="12"/>
      <c r="D152" s="173" t="s">
        <v>74</v>
      </c>
      <c r="E152" s="183" t="s">
        <v>127</v>
      </c>
      <c r="F152" s="183" t="s">
        <v>217</v>
      </c>
      <c r="G152" s="12"/>
      <c r="H152" s="12"/>
      <c r="I152" s="175"/>
      <c r="J152" s="184">
        <f>BK152</f>
        <v>0</v>
      </c>
      <c r="K152" s="12"/>
      <c r="L152" s="172"/>
      <c r="M152" s="177"/>
      <c r="N152" s="178"/>
      <c r="O152" s="178"/>
      <c r="P152" s="179">
        <f>SUM(P153:P157)</f>
        <v>0</v>
      </c>
      <c r="Q152" s="178"/>
      <c r="R152" s="179">
        <f>SUM(R153:R157)</f>
        <v>8.704481969999998</v>
      </c>
      <c r="S152" s="178"/>
      <c r="T152" s="180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3" t="s">
        <v>83</v>
      </c>
      <c r="AT152" s="181" t="s">
        <v>74</v>
      </c>
      <c r="AU152" s="181" t="s">
        <v>83</v>
      </c>
      <c r="AY152" s="173" t="s">
        <v>120</v>
      </c>
      <c r="BK152" s="182">
        <f>SUM(BK153:BK157)</f>
        <v>0</v>
      </c>
    </row>
    <row r="153" s="2" customFormat="1" ht="24" customHeight="1">
      <c r="A153" s="34"/>
      <c r="B153" s="185"/>
      <c r="C153" s="186" t="s">
        <v>218</v>
      </c>
      <c r="D153" s="186" t="s">
        <v>122</v>
      </c>
      <c r="E153" s="187" t="s">
        <v>219</v>
      </c>
      <c r="F153" s="188" t="s">
        <v>220</v>
      </c>
      <c r="G153" s="189" t="s">
        <v>138</v>
      </c>
      <c r="H153" s="190">
        <v>376.19999999999999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3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126</v>
      </c>
      <c r="AT153" s="198" t="s">
        <v>122</v>
      </c>
      <c r="AU153" s="198" t="s">
        <v>127</v>
      </c>
      <c r="AY153" s="15" t="s">
        <v>120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127</v>
      </c>
      <c r="BK153" s="199">
        <f>ROUND(I153*H153,2)</f>
        <v>0</v>
      </c>
      <c r="BL153" s="15" t="s">
        <v>126</v>
      </c>
      <c r="BM153" s="198" t="s">
        <v>221</v>
      </c>
    </row>
    <row r="154" s="2" customFormat="1" ht="16.5" customHeight="1">
      <c r="A154" s="34"/>
      <c r="B154" s="185"/>
      <c r="C154" s="186" t="s">
        <v>222</v>
      </c>
      <c r="D154" s="186" t="s">
        <v>122</v>
      </c>
      <c r="E154" s="187" t="s">
        <v>223</v>
      </c>
      <c r="F154" s="188" t="s">
        <v>224</v>
      </c>
      <c r="G154" s="189" t="s">
        <v>160</v>
      </c>
      <c r="H154" s="190">
        <v>0.85099999999999998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3"/>
      <c r="P154" s="196">
        <f>O154*H154</f>
        <v>0</v>
      </c>
      <c r="Q154" s="196">
        <v>2.0663999999999998</v>
      </c>
      <c r="R154" s="196">
        <f>Q154*H154</f>
        <v>1.7585063999999997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126</v>
      </c>
      <c r="AT154" s="198" t="s">
        <v>122</v>
      </c>
      <c r="AU154" s="198" t="s">
        <v>127</v>
      </c>
      <c r="AY154" s="15" t="s">
        <v>120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127</v>
      </c>
      <c r="BK154" s="199">
        <f>ROUND(I154*H154,2)</f>
        <v>0</v>
      </c>
      <c r="BL154" s="15" t="s">
        <v>126</v>
      </c>
      <c r="BM154" s="198" t="s">
        <v>225</v>
      </c>
    </row>
    <row r="155" s="2" customFormat="1" ht="16.5" customHeight="1">
      <c r="A155" s="34"/>
      <c r="B155" s="185"/>
      <c r="C155" s="186" t="s">
        <v>226</v>
      </c>
      <c r="D155" s="186" t="s">
        <v>122</v>
      </c>
      <c r="E155" s="187" t="s">
        <v>227</v>
      </c>
      <c r="F155" s="188" t="s">
        <v>228</v>
      </c>
      <c r="G155" s="189" t="s">
        <v>160</v>
      </c>
      <c r="H155" s="190">
        <v>3.129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3"/>
      <c r="P155" s="196">
        <f>O155*H155</f>
        <v>0</v>
      </c>
      <c r="Q155" s="196">
        <v>2.2151299999999998</v>
      </c>
      <c r="R155" s="196">
        <f>Q155*H155</f>
        <v>6.9311417699999991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126</v>
      </c>
      <c r="AT155" s="198" t="s">
        <v>122</v>
      </c>
      <c r="AU155" s="198" t="s">
        <v>127</v>
      </c>
      <c r="AY155" s="15" t="s">
        <v>120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127</v>
      </c>
      <c r="BK155" s="199">
        <f>ROUND(I155*H155,2)</f>
        <v>0</v>
      </c>
      <c r="BL155" s="15" t="s">
        <v>126</v>
      </c>
      <c r="BM155" s="198" t="s">
        <v>229</v>
      </c>
    </row>
    <row r="156" s="2" customFormat="1" ht="16.5" customHeight="1">
      <c r="A156" s="34"/>
      <c r="B156" s="185"/>
      <c r="C156" s="186" t="s">
        <v>230</v>
      </c>
      <c r="D156" s="186" t="s">
        <v>122</v>
      </c>
      <c r="E156" s="187" t="s">
        <v>231</v>
      </c>
      <c r="F156" s="188" t="s">
        <v>232</v>
      </c>
      <c r="G156" s="189" t="s">
        <v>138</v>
      </c>
      <c r="H156" s="190">
        <v>22.140000000000001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3"/>
      <c r="P156" s="196">
        <f>O156*H156</f>
        <v>0</v>
      </c>
      <c r="Q156" s="196">
        <v>0.00067000000000000002</v>
      </c>
      <c r="R156" s="196">
        <f>Q156*H156</f>
        <v>0.014833800000000001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126</v>
      </c>
      <c r="AT156" s="198" t="s">
        <v>122</v>
      </c>
      <c r="AU156" s="198" t="s">
        <v>127</v>
      </c>
      <c r="AY156" s="15" t="s">
        <v>120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127</v>
      </c>
      <c r="BK156" s="199">
        <f>ROUND(I156*H156,2)</f>
        <v>0</v>
      </c>
      <c r="BL156" s="15" t="s">
        <v>126</v>
      </c>
      <c r="BM156" s="198" t="s">
        <v>233</v>
      </c>
    </row>
    <row r="157" s="2" customFormat="1" ht="16.5" customHeight="1">
      <c r="A157" s="34"/>
      <c r="B157" s="185"/>
      <c r="C157" s="186" t="s">
        <v>234</v>
      </c>
      <c r="D157" s="186" t="s">
        <v>122</v>
      </c>
      <c r="E157" s="187" t="s">
        <v>235</v>
      </c>
      <c r="F157" s="188" t="s">
        <v>236</v>
      </c>
      <c r="G157" s="189" t="s">
        <v>138</v>
      </c>
      <c r="H157" s="190">
        <v>22.140000000000001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3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126</v>
      </c>
      <c r="AT157" s="198" t="s">
        <v>122</v>
      </c>
      <c r="AU157" s="198" t="s">
        <v>127</v>
      </c>
      <c r="AY157" s="15" t="s">
        <v>120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127</v>
      </c>
      <c r="BK157" s="199">
        <f>ROUND(I157*H157,2)</f>
        <v>0</v>
      </c>
      <c r="BL157" s="15" t="s">
        <v>126</v>
      </c>
      <c r="BM157" s="198" t="s">
        <v>237</v>
      </c>
    </row>
    <row r="158" s="12" customFormat="1" ht="22.8" customHeight="1">
      <c r="A158" s="12"/>
      <c r="B158" s="172"/>
      <c r="C158" s="12"/>
      <c r="D158" s="173" t="s">
        <v>74</v>
      </c>
      <c r="E158" s="183" t="s">
        <v>140</v>
      </c>
      <c r="F158" s="183" t="s">
        <v>238</v>
      </c>
      <c r="G158" s="12"/>
      <c r="H158" s="12"/>
      <c r="I158" s="175"/>
      <c r="J158" s="184">
        <f>BK158</f>
        <v>0</v>
      </c>
      <c r="K158" s="12"/>
      <c r="L158" s="172"/>
      <c r="M158" s="177"/>
      <c r="N158" s="178"/>
      <c r="O158" s="178"/>
      <c r="P158" s="179">
        <f>SUM(P159:P166)</f>
        <v>0</v>
      </c>
      <c r="Q158" s="178"/>
      <c r="R158" s="179">
        <f>SUM(R159:R166)</f>
        <v>127.37731110000001</v>
      </c>
      <c r="S158" s="178"/>
      <c r="T158" s="180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73" t="s">
        <v>83</v>
      </c>
      <c r="AT158" s="181" t="s">
        <v>74</v>
      </c>
      <c r="AU158" s="181" t="s">
        <v>83</v>
      </c>
      <c r="AY158" s="173" t="s">
        <v>120</v>
      </c>
      <c r="BK158" s="182">
        <f>SUM(BK159:BK166)</f>
        <v>0</v>
      </c>
    </row>
    <row r="159" s="2" customFormat="1" ht="36" customHeight="1">
      <c r="A159" s="34"/>
      <c r="B159" s="185"/>
      <c r="C159" s="186" t="s">
        <v>239</v>
      </c>
      <c r="D159" s="186" t="s">
        <v>122</v>
      </c>
      <c r="E159" s="187" t="s">
        <v>240</v>
      </c>
      <c r="F159" s="188" t="s">
        <v>241</v>
      </c>
      <c r="G159" s="189" t="s">
        <v>138</v>
      </c>
      <c r="H159" s="190">
        <v>265.43000000000001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3"/>
      <c r="P159" s="196">
        <f>O159*H159</f>
        <v>0</v>
      </c>
      <c r="Q159" s="196">
        <v>0.112</v>
      </c>
      <c r="R159" s="196">
        <f>Q159*H159</f>
        <v>29.728160000000003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126</v>
      </c>
      <c r="AT159" s="198" t="s">
        <v>122</v>
      </c>
      <c r="AU159" s="198" t="s">
        <v>127</v>
      </c>
      <c r="AY159" s="15" t="s">
        <v>120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127</v>
      </c>
      <c r="BK159" s="199">
        <f>ROUND(I159*H159,2)</f>
        <v>0</v>
      </c>
      <c r="BL159" s="15" t="s">
        <v>126</v>
      </c>
      <c r="BM159" s="198" t="s">
        <v>242</v>
      </c>
    </row>
    <row r="160" s="2" customFormat="1" ht="16.5" customHeight="1">
      <c r="A160" s="34"/>
      <c r="B160" s="185"/>
      <c r="C160" s="200" t="s">
        <v>243</v>
      </c>
      <c r="D160" s="200" t="s">
        <v>244</v>
      </c>
      <c r="E160" s="201" t="s">
        <v>245</v>
      </c>
      <c r="F160" s="202" t="s">
        <v>246</v>
      </c>
      <c r="G160" s="203" t="s">
        <v>247</v>
      </c>
      <c r="H160" s="204">
        <v>181.71000000000001</v>
      </c>
      <c r="I160" s="205"/>
      <c r="J160" s="206">
        <f>ROUND(I160*H160,2)</f>
        <v>0</v>
      </c>
      <c r="K160" s="207"/>
      <c r="L160" s="208"/>
      <c r="M160" s="209" t="s">
        <v>1</v>
      </c>
      <c r="N160" s="210" t="s">
        <v>41</v>
      </c>
      <c r="O160" s="73"/>
      <c r="P160" s="196">
        <f>O160*H160</f>
        <v>0</v>
      </c>
      <c r="Q160" s="196">
        <v>0.001</v>
      </c>
      <c r="R160" s="196">
        <f>Q160*H160</f>
        <v>0.18171000000000001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152</v>
      </c>
      <c r="AT160" s="198" t="s">
        <v>244</v>
      </c>
      <c r="AU160" s="198" t="s">
        <v>127</v>
      </c>
      <c r="AY160" s="15" t="s">
        <v>120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127</v>
      </c>
      <c r="BK160" s="199">
        <f>ROUND(I160*H160,2)</f>
        <v>0</v>
      </c>
      <c r="BL160" s="15" t="s">
        <v>126</v>
      </c>
      <c r="BM160" s="198" t="s">
        <v>248</v>
      </c>
    </row>
    <row r="161" s="2" customFormat="1" ht="24" customHeight="1">
      <c r="A161" s="34"/>
      <c r="B161" s="185"/>
      <c r="C161" s="186" t="s">
        <v>249</v>
      </c>
      <c r="D161" s="186" t="s">
        <v>122</v>
      </c>
      <c r="E161" s="187" t="s">
        <v>250</v>
      </c>
      <c r="F161" s="188" t="s">
        <v>251</v>
      </c>
      <c r="G161" s="189" t="s">
        <v>138</v>
      </c>
      <c r="H161" s="190">
        <v>265.43000000000001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41</v>
      </c>
      <c r="O161" s="73"/>
      <c r="P161" s="196">
        <f>O161*H161</f>
        <v>0</v>
      </c>
      <c r="Q161" s="196">
        <v>0.18906999999999999</v>
      </c>
      <c r="R161" s="196">
        <f>Q161*H161</f>
        <v>50.184850099999998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126</v>
      </c>
      <c r="AT161" s="198" t="s">
        <v>122</v>
      </c>
      <c r="AU161" s="198" t="s">
        <v>127</v>
      </c>
      <c r="AY161" s="15" t="s">
        <v>120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127</v>
      </c>
      <c r="BK161" s="199">
        <f>ROUND(I161*H161,2)</f>
        <v>0</v>
      </c>
      <c r="BL161" s="15" t="s">
        <v>126</v>
      </c>
      <c r="BM161" s="198" t="s">
        <v>252</v>
      </c>
    </row>
    <row r="162" s="2" customFormat="1" ht="24" customHeight="1">
      <c r="A162" s="34"/>
      <c r="B162" s="185"/>
      <c r="C162" s="186" t="s">
        <v>253</v>
      </c>
      <c r="D162" s="186" t="s">
        <v>122</v>
      </c>
      <c r="E162" s="187" t="s">
        <v>254</v>
      </c>
      <c r="F162" s="188" t="s">
        <v>255</v>
      </c>
      <c r="G162" s="189" t="s">
        <v>138</v>
      </c>
      <c r="H162" s="190">
        <v>106.65000000000001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3"/>
      <c r="P162" s="196">
        <f>O162*H162</f>
        <v>0</v>
      </c>
      <c r="Q162" s="196">
        <v>0.27994000000000002</v>
      </c>
      <c r="R162" s="196">
        <f>Q162*H162</f>
        <v>29.855601000000004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126</v>
      </c>
      <c r="AT162" s="198" t="s">
        <v>122</v>
      </c>
      <c r="AU162" s="198" t="s">
        <v>127</v>
      </c>
      <c r="AY162" s="15" t="s">
        <v>120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127</v>
      </c>
      <c r="BK162" s="199">
        <f>ROUND(I162*H162,2)</f>
        <v>0</v>
      </c>
      <c r="BL162" s="15" t="s">
        <v>126</v>
      </c>
      <c r="BM162" s="198" t="s">
        <v>256</v>
      </c>
    </row>
    <row r="163" s="2" customFormat="1" ht="36" customHeight="1">
      <c r="A163" s="34"/>
      <c r="B163" s="185"/>
      <c r="C163" s="186" t="s">
        <v>257</v>
      </c>
      <c r="D163" s="186" t="s">
        <v>122</v>
      </c>
      <c r="E163" s="187" t="s">
        <v>258</v>
      </c>
      <c r="F163" s="188" t="s">
        <v>259</v>
      </c>
      <c r="G163" s="189" t="s">
        <v>138</v>
      </c>
      <c r="H163" s="190">
        <v>77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3"/>
      <c r="P163" s="196">
        <f>O163*H163</f>
        <v>0</v>
      </c>
      <c r="Q163" s="196">
        <v>0.092499999999999999</v>
      </c>
      <c r="R163" s="196">
        <f>Q163*H163</f>
        <v>7.1224999999999996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126</v>
      </c>
      <c r="AT163" s="198" t="s">
        <v>122</v>
      </c>
      <c r="AU163" s="198" t="s">
        <v>127</v>
      </c>
      <c r="AY163" s="15" t="s">
        <v>120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127</v>
      </c>
      <c r="BK163" s="199">
        <f>ROUND(I163*H163,2)</f>
        <v>0</v>
      </c>
      <c r="BL163" s="15" t="s">
        <v>126</v>
      </c>
      <c r="BM163" s="198" t="s">
        <v>260</v>
      </c>
    </row>
    <row r="164" s="2" customFormat="1" ht="24" customHeight="1">
      <c r="A164" s="34"/>
      <c r="B164" s="185"/>
      <c r="C164" s="200" t="s">
        <v>261</v>
      </c>
      <c r="D164" s="200" t="s">
        <v>244</v>
      </c>
      <c r="E164" s="201" t="s">
        <v>262</v>
      </c>
      <c r="F164" s="202" t="s">
        <v>263</v>
      </c>
      <c r="G164" s="203" t="s">
        <v>138</v>
      </c>
      <c r="H164" s="204">
        <v>78.540000000000006</v>
      </c>
      <c r="I164" s="205"/>
      <c r="J164" s="206">
        <f>ROUND(I164*H164,2)</f>
        <v>0</v>
      </c>
      <c r="K164" s="207"/>
      <c r="L164" s="208"/>
      <c r="M164" s="209" t="s">
        <v>1</v>
      </c>
      <c r="N164" s="210" t="s">
        <v>41</v>
      </c>
      <c r="O164" s="73"/>
      <c r="P164" s="196">
        <f>O164*H164</f>
        <v>0</v>
      </c>
      <c r="Q164" s="196">
        <v>0.13</v>
      </c>
      <c r="R164" s="196">
        <f>Q164*H164</f>
        <v>10.2102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152</v>
      </c>
      <c r="AT164" s="198" t="s">
        <v>244</v>
      </c>
      <c r="AU164" s="198" t="s">
        <v>127</v>
      </c>
      <c r="AY164" s="15" t="s">
        <v>120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127</v>
      </c>
      <c r="BK164" s="199">
        <f>ROUND(I164*H164,2)</f>
        <v>0</v>
      </c>
      <c r="BL164" s="15" t="s">
        <v>126</v>
      </c>
      <c r="BM164" s="198" t="s">
        <v>264</v>
      </c>
    </row>
    <row r="165" s="2" customFormat="1" ht="16.5" customHeight="1">
      <c r="A165" s="34"/>
      <c r="B165" s="185"/>
      <c r="C165" s="186" t="s">
        <v>265</v>
      </c>
      <c r="D165" s="186" t="s">
        <v>122</v>
      </c>
      <c r="E165" s="187" t="s">
        <v>266</v>
      </c>
      <c r="F165" s="188" t="s">
        <v>267</v>
      </c>
      <c r="G165" s="189" t="s">
        <v>155</v>
      </c>
      <c r="H165" s="190">
        <v>21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3"/>
      <c r="P165" s="196">
        <f>O165*H165</f>
        <v>0</v>
      </c>
      <c r="Q165" s="196">
        <v>1.0000000000000001E-05</v>
      </c>
      <c r="R165" s="196">
        <f>Q165*H165</f>
        <v>0.00021000000000000001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126</v>
      </c>
      <c r="AT165" s="198" t="s">
        <v>122</v>
      </c>
      <c r="AU165" s="198" t="s">
        <v>127</v>
      </c>
      <c r="AY165" s="15" t="s">
        <v>120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127</v>
      </c>
      <c r="BK165" s="199">
        <f>ROUND(I165*H165,2)</f>
        <v>0</v>
      </c>
      <c r="BL165" s="15" t="s">
        <v>126</v>
      </c>
      <c r="BM165" s="198" t="s">
        <v>268</v>
      </c>
    </row>
    <row r="166" s="2" customFormat="1" ht="24" customHeight="1">
      <c r="A166" s="34"/>
      <c r="B166" s="185"/>
      <c r="C166" s="186" t="s">
        <v>269</v>
      </c>
      <c r="D166" s="186" t="s">
        <v>122</v>
      </c>
      <c r="E166" s="187" t="s">
        <v>270</v>
      </c>
      <c r="F166" s="188" t="s">
        <v>271</v>
      </c>
      <c r="G166" s="189" t="s">
        <v>155</v>
      </c>
      <c r="H166" s="190">
        <v>42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3"/>
      <c r="P166" s="196">
        <f>O166*H166</f>
        <v>0</v>
      </c>
      <c r="Q166" s="196">
        <v>0.0022399999999999998</v>
      </c>
      <c r="R166" s="196">
        <f>Q166*H166</f>
        <v>0.094079999999999997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126</v>
      </c>
      <c r="AT166" s="198" t="s">
        <v>122</v>
      </c>
      <c r="AU166" s="198" t="s">
        <v>127</v>
      </c>
      <c r="AY166" s="15" t="s">
        <v>120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127</v>
      </c>
      <c r="BK166" s="199">
        <f>ROUND(I166*H166,2)</f>
        <v>0</v>
      </c>
      <c r="BL166" s="15" t="s">
        <v>126</v>
      </c>
      <c r="BM166" s="198" t="s">
        <v>272</v>
      </c>
    </row>
    <row r="167" s="12" customFormat="1" ht="22.8" customHeight="1">
      <c r="A167" s="12"/>
      <c r="B167" s="172"/>
      <c r="C167" s="12"/>
      <c r="D167" s="173" t="s">
        <v>74</v>
      </c>
      <c r="E167" s="183" t="s">
        <v>157</v>
      </c>
      <c r="F167" s="183" t="s">
        <v>273</v>
      </c>
      <c r="G167" s="12"/>
      <c r="H167" s="12"/>
      <c r="I167" s="175"/>
      <c r="J167" s="184">
        <f>BK167</f>
        <v>0</v>
      </c>
      <c r="K167" s="12"/>
      <c r="L167" s="172"/>
      <c r="M167" s="177"/>
      <c r="N167" s="178"/>
      <c r="O167" s="178"/>
      <c r="P167" s="179">
        <f>SUM(P168:P179)</f>
        <v>0</v>
      </c>
      <c r="Q167" s="178"/>
      <c r="R167" s="179">
        <f>SUM(R168:R179)</f>
        <v>9.9370438000000014</v>
      </c>
      <c r="S167" s="178"/>
      <c r="T167" s="180">
        <f>SUM(T168:T179)</f>
        <v>14.41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73" t="s">
        <v>83</v>
      </c>
      <c r="AT167" s="181" t="s">
        <v>74</v>
      </c>
      <c r="AU167" s="181" t="s">
        <v>83</v>
      </c>
      <c r="AY167" s="173" t="s">
        <v>120</v>
      </c>
      <c r="BK167" s="182">
        <f>SUM(BK168:BK179)</f>
        <v>0</v>
      </c>
    </row>
    <row r="168" s="2" customFormat="1" ht="24" customHeight="1">
      <c r="A168" s="34"/>
      <c r="B168" s="185"/>
      <c r="C168" s="186" t="s">
        <v>274</v>
      </c>
      <c r="D168" s="186" t="s">
        <v>122</v>
      </c>
      <c r="E168" s="187" t="s">
        <v>275</v>
      </c>
      <c r="F168" s="188" t="s">
        <v>276</v>
      </c>
      <c r="G168" s="189" t="s">
        <v>155</v>
      </c>
      <c r="H168" s="190">
        <v>15.5</v>
      </c>
      <c r="I168" s="191"/>
      <c r="J168" s="192">
        <f>ROUND(I168*H168,2)</f>
        <v>0</v>
      </c>
      <c r="K168" s="193"/>
      <c r="L168" s="35"/>
      <c r="M168" s="194" t="s">
        <v>1</v>
      </c>
      <c r="N168" s="195" t="s">
        <v>41</v>
      </c>
      <c r="O168" s="73"/>
      <c r="P168" s="196">
        <f>O168*H168</f>
        <v>0</v>
      </c>
      <c r="Q168" s="196">
        <v>0.11254</v>
      </c>
      <c r="R168" s="196">
        <f>Q168*H168</f>
        <v>1.74437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126</v>
      </c>
      <c r="AT168" s="198" t="s">
        <v>122</v>
      </c>
      <c r="AU168" s="198" t="s">
        <v>127</v>
      </c>
      <c r="AY168" s="15" t="s">
        <v>120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127</v>
      </c>
      <c r="BK168" s="199">
        <f>ROUND(I168*H168,2)</f>
        <v>0</v>
      </c>
      <c r="BL168" s="15" t="s">
        <v>126</v>
      </c>
      <c r="BM168" s="198" t="s">
        <v>277</v>
      </c>
    </row>
    <row r="169" s="2" customFormat="1" ht="36" customHeight="1">
      <c r="A169" s="34"/>
      <c r="B169" s="185"/>
      <c r="C169" s="200" t="s">
        <v>278</v>
      </c>
      <c r="D169" s="200" t="s">
        <v>244</v>
      </c>
      <c r="E169" s="201" t="s">
        <v>279</v>
      </c>
      <c r="F169" s="202" t="s">
        <v>280</v>
      </c>
      <c r="G169" s="203" t="s">
        <v>155</v>
      </c>
      <c r="H169" s="204">
        <v>15.5</v>
      </c>
      <c r="I169" s="205"/>
      <c r="J169" s="206">
        <f>ROUND(I169*H169,2)</f>
        <v>0</v>
      </c>
      <c r="K169" s="207"/>
      <c r="L169" s="208"/>
      <c r="M169" s="209" t="s">
        <v>1</v>
      </c>
      <c r="N169" s="210" t="s">
        <v>41</v>
      </c>
      <c r="O169" s="73"/>
      <c r="P169" s="196">
        <f>O169*H169</f>
        <v>0</v>
      </c>
      <c r="Q169" s="196">
        <v>0.0177</v>
      </c>
      <c r="R169" s="196">
        <f>Q169*H169</f>
        <v>0.27434999999999998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152</v>
      </c>
      <c r="AT169" s="198" t="s">
        <v>244</v>
      </c>
      <c r="AU169" s="198" t="s">
        <v>127</v>
      </c>
      <c r="AY169" s="15" t="s">
        <v>120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127</v>
      </c>
      <c r="BK169" s="199">
        <f>ROUND(I169*H169,2)</f>
        <v>0</v>
      </c>
      <c r="BL169" s="15" t="s">
        <v>126</v>
      </c>
      <c r="BM169" s="198" t="s">
        <v>281</v>
      </c>
    </row>
    <row r="170" s="2" customFormat="1" ht="36" customHeight="1">
      <c r="A170" s="34"/>
      <c r="B170" s="185"/>
      <c r="C170" s="186" t="s">
        <v>282</v>
      </c>
      <c r="D170" s="186" t="s">
        <v>122</v>
      </c>
      <c r="E170" s="187" t="s">
        <v>283</v>
      </c>
      <c r="F170" s="188" t="s">
        <v>284</v>
      </c>
      <c r="G170" s="189" t="s">
        <v>155</v>
      </c>
      <c r="H170" s="190">
        <v>42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3"/>
      <c r="P170" s="196">
        <f>O170*H170</f>
        <v>0</v>
      </c>
      <c r="Q170" s="196">
        <v>0.098530000000000006</v>
      </c>
      <c r="R170" s="196">
        <f>Q170*H170</f>
        <v>4.1382600000000007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126</v>
      </c>
      <c r="AT170" s="198" t="s">
        <v>122</v>
      </c>
      <c r="AU170" s="198" t="s">
        <v>127</v>
      </c>
      <c r="AY170" s="15" t="s">
        <v>120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127</v>
      </c>
      <c r="BK170" s="199">
        <f>ROUND(I170*H170,2)</f>
        <v>0</v>
      </c>
      <c r="BL170" s="15" t="s">
        <v>126</v>
      </c>
      <c r="BM170" s="198" t="s">
        <v>285</v>
      </c>
    </row>
    <row r="171" s="2" customFormat="1" ht="16.5" customHeight="1">
      <c r="A171" s="34"/>
      <c r="B171" s="185"/>
      <c r="C171" s="200" t="s">
        <v>286</v>
      </c>
      <c r="D171" s="200" t="s">
        <v>244</v>
      </c>
      <c r="E171" s="201" t="s">
        <v>287</v>
      </c>
      <c r="F171" s="202" t="s">
        <v>288</v>
      </c>
      <c r="G171" s="203" t="s">
        <v>125</v>
      </c>
      <c r="H171" s="204">
        <v>43</v>
      </c>
      <c r="I171" s="205"/>
      <c r="J171" s="206">
        <f>ROUND(I171*H171,2)</f>
        <v>0</v>
      </c>
      <c r="K171" s="207"/>
      <c r="L171" s="208"/>
      <c r="M171" s="209" t="s">
        <v>1</v>
      </c>
      <c r="N171" s="210" t="s">
        <v>41</v>
      </c>
      <c r="O171" s="73"/>
      <c r="P171" s="196">
        <f>O171*H171</f>
        <v>0</v>
      </c>
      <c r="Q171" s="196">
        <v>0.023</v>
      </c>
      <c r="R171" s="196">
        <f>Q171*H171</f>
        <v>0.98899999999999999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152</v>
      </c>
      <c r="AT171" s="198" t="s">
        <v>244</v>
      </c>
      <c r="AU171" s="198" t="s">
        <v>127</v>
      </c>
      <c r="AY171" s="15" t="s">
        <v>120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127</v>
      </c>
      <c r="BK171" s="199">
        <f>ROUND(I171*H171,2)</f>
        <v>0</v>
      </c>
      <c r="BL171" s="15" t="s">
        <v>126</v>
      </c>
      <c r="BM171" s="198" t="s">
        <v>289</v>
      </c>
    </row>
    <row r="172" s="2" customFormat="1" ht="24" customHeight="1">
      <c r="A172" s="34"/>
      <c r="B172" s="185"/>
      <c r="C172" s="186" t="s">
        <v>290</v>
      </c>
      <c r="D172" s="186" t="s">
        <v>122</v>
      </c>
      <c r="E172" s="187" t="s">
        <v>291</v>
      </c>
      <c r="F172" s="188" t="s">
        <v>292</v>
      </c>
      <c r="G172" s="189" t="s">
        <v>160</v>
      </c>
      <c r="H172" s="190">
        <v>1.26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41</v>
      </c>
      <c r="O172" s="73"/>
      <c r="P172" s="196">
        <f>O172*H172</f>
        <v>0</v>
      </c>
      <c r="Q172" s="196">
        <v>2.2151299999999998</v>
      </c>
      <c r="R172" s="196">
        <f>Q172*H172</f>
        <v>2.7910637999999999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126</v>
      </c>
      <c r="AT172" s="198" t="s">
        <v>122</v>
      </c>
      <c r="AU172" s="198" t="s">
        <v>127</v>
      </c>
      <c r="AY172" s="15" t="s">
        <v>120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127</v>
      </c>
      <c r="BK172" s="199">
        <f>ROUND(I172*H172,2)</f>
        <v>0</v>
      </c>
      <c r="BL172" s="15" t="s">
        <v>126</v>
      </c>
      <c r="BM172" s="198" t="s">
        <v>293</v>
      </c>
    </row>
    <row r="173" s="2" customFormat="1" ht="24" customHeight="1">
      <c r="A173" s="34"/>
      <c r="B173" s="185"/>
      <c r="C173" s="186" t="s">
        <v>294</v>
      </c>
      <c r="D173" s="186" t="s">
        <v>122</v>
      </c>
      <c r="E173" s="187" t="s">
        <v>295</v>
      </c>
      <c r="F173" s="188" t="s">
        <v>296</v>
      </c>
      <c r="G173" s="189" t="s">
        <v>155</v>
      </c>
      <c r="H173" s="190">
        <v>42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41</v>
      </c>
      <c r="O173" s="73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126</v>
      </c>
      <c r="AT173" s="198" t="s">
        <v>122</v>
      </c>
      <c r="AU173" s="198" t="s">
        <v>127</v>
      </c>
      <c r="AY173" s="15" t="s">
        <v>120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127</v>
      </c>
      <c r="BK173" s="199">
        <f>ROUND(I173*H173,2)</f>
        <v>0</v>
      </c>
      <c r="BL173" s="15" t="s">
        <v>126</v>
      </c>
      <c r="BM173" s="198" t="s">
        <v>297</v>
      </c>
    </row>
    <row r="174" s="2" customFormat="1" ht="24" customHeight="1">
      <c r="A174" s="34"/>
      <c r="B174" s="185"/>
      <c r="C174" s="186" t="s">
        <v>298</v>
      </c>
      <c r="D174" s="186" t="s">
        <v>122</v>
      </c>
      <c r="E174" s="187" t="s">
        <v>299</v>
      </c>
      <c r="F174" s="188" t="s">
        <v>300</v>
      </c>
      <c r="G174" s="189" t="s">
        <v>155</v>
      </c>
      <c r="H174" s="190">
        <v>42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41</v>
      </c>
      <c r="O174" s="73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126</v>
      </c>
      <c r="AT174" s="198" t="s">
        <v>122</v>
      </c>
      <c r="AU174" s="198" t="s">
        <v>127</v>
      </c>
      <c r="AY174" s="15" t="s">
        <v>120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127</v>
      </c>
      <c r="BK174" s="199">
        <f>ROUND(I174*H174,2)</f>
        <v>0</v>
      </c>
      <c r="BL174" s="15" t="s">
        <v>126</v>
      </c>
      <c r="BM174" s="198" t="s">
        <v>301</v>
      </c>
    </row>
    <row r="175" s="2" customFormat="1" ht="24" customHeight="1">
      <c r="A175" s="34"/>
      <c r="B175" s="185"/>
      <c r="C175" s="186" t="s">
        <v>302</v>
      </c>
      <c r="D175" s="186" t="s">
        <v>122</v>
      </c>
      <c r="E175" s="187" t="s">
        <v>303</v>
      </c>
      <c r="F175" s="188" t="s">
        <v>304</v>
      </c>
      <c r="G175" s="189" t="s">
        <v>160</v>
      </c>
      <c r="H175" s="190">
        <v>6.5499999999999998</v>
      </c>
      <c r="I175" s="191"/>
      <c r="J175" s="192">
        <f>ROUND(I175*H175,2)</f>
        <v>0</v>
      </c>
      <c r="K175" s="193"/>
      <c r="L175" s="35"/>
      <c r="M175" s="194" t="s">
        <v>1</v>
      </c>
      <c r="N175" s="195" t="s">
        <v>41</v>
      </c>
      <c r="O175" s="73"/>
      <c r="P175" s="196">
        <f>O175*H175</f>
        <v>0</v>
      </c>
      <c r="Q175" s="196">
        <v>0</v>
      </c>
      <c r="R175" s="196">
        <f>Q175*H175</f>
        <v>0</v>
      </c>
      <c r="S175" s="196">
        <v>2.2000000000000002</v>
      </c>
      <c r="T175" s="197">
        <f>S175*H175</f>
        <v>14.41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126</v>
      </c>
      <c r="AT175" s="198" t="s">
        <v>122</v>
      </c>
      <c r="AU175" s="198" t="s">
        <v>127</v>
      </c>
      <c r="AY175" s="15" t="s">
        <v>120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127</v>
      </c>
      <c r="BK175" s="199">
        <f>ROUND(I175*H175,2)</f>
        <v>0</v>
      </c>
      <c r="BL175" s="15" t="s">
        <v>126</v>
      </c>
      <c r="BM175" s="198" t="s">
        <v>305</v>
      </c>
    </row>
    <row r="176" s="2" customFormat="1" ht="16.5" customHeight="1">
      <c r="A176" s="34"/>
      <c r="B176" s="185"/>
      <c r="C176" s="186" t="s">
        <v>306</v>
      </c>
      <c r="D176" s="186" t="s">
        <v>122</v>
      </c>
      <c r="E176" s="187" t="s">
        <v>307</v>
      </c>
      <c r="F176" s="188" t="s">
        <v>308</v>
      </c>
      <c r="G176" s="189" t="s">
        <v>309</v>
      </c>
      <c r="H176" s="190">
        <v>31.789999999999999</v>
      </c>
      <c r="I176" s="191"/>
      <c r="J176" s="192">
        <f>ROUND(I176*H176,2)</f>
        <v>0</v>
      </c>
      <c r="K176" s="193"/>
      <c r="L176" s="35"/>
      <c r="M176" s="194" t="s">
        <v>1</v>
      </c>
      <c r="N176" s="195" t="s">
        <v>41</v>
      </c>
      <c r="O176" s="73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126</v>
      </c>
      <c r="AT176" s="198" t="s">
        <v>122</v>
      </c>
      <c r="AU176" s="198" t="s">
        <v>127</v>
      </c>
      <c r="AY176" s="15" t="s">
        <v>120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127</v>
      </c>
      <c r="BK176" s="199">
        <f>ROUND(I176*H176,2)</f>
        <v>0</v>
      </c>
      <c r="BL176" s="15" t="s">
        <v>126</v>
      </c>
      <c r="BM176" s="198" t="s">
        <v>310</v>
      </c>
    </row>
    <row r="177" s="2" customFormat="1" ht="24" customHeight="1">
      <c r="A177" s="34"/>
      <c r="B177" s="185"/>
      <c r="C177" s="186" t="s">
        <v>311</v>
      </c>
      <c r="D177" s="186" t="s">
        <v>122</v>
      </c>
      <c r="E177" s="187" t="s">
        <v>312</v>
      </c>
      <c r="F177" s="188" t="s">
        <v>313</v>
      </c>
      <c r="G177" s="189" t="s">
        <v>309</v>
      </c>
      <c r="H177" s="190">
        <v>31.789999999999999</v>
      </c>
      <c r="I177" s="191"/>
      <c r="J177" s="192">
        <f>ROUND(I177*H177,2)</f>
        <v>0</v>
      </c>
      <c r="K177" s="193"/>
      <c r="L177" s="35"/>
      <c r="M177" s="194" t="s">
        <v>1</v>
      </c>
      <c r="N177" s="195" t="s">
        <v>41</v>
      </c>
      <c r="O177" s="73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126</v>
      </c>
      <c r="AT177" s="198" t="s">
        <v>122</v>
      </c>
      <c r="AU177" s="198" t="s">
        <v>127</v>
      </c>
      <c r="AY177" s="15" t="s">
        <v>120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127</v>
      </c>
      <c r="BK177" s="199">
        <f>ROUND(I177*H177,2)</f>
        <v>0</v>
      </c>
      <c r="BL177" s="15" t="s">
        <v>126</v>
      </c>
      <c r="BM177" s="198" t="s">
        <v>314</v>
      </c>
    </row>
    <row r="178" s="2" customFormat="1" ht="24" customHeight="1">
      <c r="A178" s="34"/>
      <c r="B178" s="185"/>
      <c r="C178" s="186" t="s">
        <v>315</v>
      </c>
      <c r="D178" s="186" t="s">
        <v>122</v>
      </c>
      <c r="E178" s="187" t="s">
        <v>316</v>
      </c>
      <c r="F178" s="188" t="s">
        <v>317</v>
      </c>
      <c r="G178" s="189" t="s">
        <v>309</v>
      </c>
      <c r="H178" s="190">
        <v>31.789999999999999</v>
      </c>
      <c r="I178" s="191"/>
      <c r="J178" s="192">
        <f>ROUND(I178*H178,2)</f>
        <v>0</v>
      </c>
      <c r="K178" s="193"/>
      <c r="L178" s="35"/>
      <c r="M178" s="194" t="s">
        <v>1</v>
      </c>
      <c r="N178" s="195" t="s">
        <v>41</v>
      </c>
      <c r="O178" s="73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126</v>
      </c>
      <c r="AT178" s="198" t="s">
        <v>122</v>
      </c>
      <c r="AU178" s="198" t="s">
        <v>127</v>
      </c>
      <c r="AY178" s="15" t="s">
        <v>120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127</v>
      </c>
      <c r="BK178" s="199">
        <f>ROUND(I178*H178,2)</f>
        <v>0</v>
      </c>
      <c r="BL178" s="15" t="s">
        <v>126</v>
      </c>
      <c r="BM178" s="198" t="s">
        <v>318</v>
      </c>
    </row>
    <row r="179" s="2" customFormat="1" ht="24" customHeight="1">
      <c r="A179" s="34"/>
      <c r="B179" s="185"/>
      <c r="C179" s="186" t="s">
        <v>319</v>
      </c>
      <c r="D179" s="186" t="s">
        <v>122</v>
      </c>
      <c r="E179" s="187" t="s">
        <v>320</v>
      </c>
      <c r="F179" s="188" t="s">
        <v>321</v>
      </c>
      <c r="G179" s="189" t="s">
        <v>309</v>
      </c>
      <c r="H179" s="190">
        <v>31.789999999999999</v>
      </c>
      <c r="I179" s="191"/>
      <c r="J179" s="192">
        <f>ROUND(I179*H179,2)</f>
        <v>0</v>
      </c>
      <c r="K179" s="193"/>
      <c r="L179" s="35"/>
      <c r="M179" s="194" t="s">
        <v>1</v>
      </c>
      <c r="N179" s="195" t="s">
        <v>41</v>
      </c>
      <c r="O179" s="73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126</v>
      </c>
      <c r="AT179" s="198" t="s">
        <v>122</v>
      </c>
      <c r="AU179" s="198" t="s">
        <v>127</v>
      </c>
      <c r="AY179" s="15" t="s">
        <v>120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127</v>
      </c>
      <c r="BK179" s="199">
        <f>ROUND(I179*H179,2)</f>
        <v>0</v>
      </c>
      <c r="BL179" s="15" t="s">
        <v>126</v>
      </c>
      <c r="BM179" s="198" t="s">
        <v>322</v>
      </c>
    </row>
    <row r="180" s="12" customFormat="1" ht="22.8" customHeight="1">
      <c r="A180" s="12"/>
      <c r="B180" s="172"/>
      <c r="C180" s="12"/>
      <c r="D180" s="173" t="s">
        <v>74</v>
      </c>
      <c r="E180" s="183" t="s">
        <v>323</v>
      </c>
      <c r="F180" s="183" t="s">
        <v>324</v>
      </c>
      <c r="G180" s="12"/>
      <c r="H180" s="12"/>
      <c r="I180" s="175"/>
      <c r="J180" s="184">
        <f>BK180</f>
        <v>0</v>
      </c>
      <c r="K180" s="12"/>
      <c r="L180" s="172"/>
      <c r="M180" s="177"/>
      <c r="N180" s="178"/>
      <c r="O180" s="178"/>
      <c r="P180" s="179">
        <f>P181</f>
        <v>0</v>
      </c>
      <c r="Q180" s="178"/>
      <c r="R180" s="179">
        <f>R181</f>
        <v>0</v>
      </c>
      <c r="S180" s="178"/>
      <c r="T180" s="180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73" t="s">
        <v>83</v>
      </c>
      <c r="AT180" s="181" t="s">
        <v>74</v>
      </c>
      <c r="AU180" s="181" t="s">
        <v>83</v>
      </c>
      <c r="AY180" s="173" t="s">
        <v>120</v>
      </c>
      <c r="BK180" s="182">
        <f>BK181</f>
        <v>0</v>
      </c>
    </row>
    <row r="181" s="2" customFormat="1" ht="24" customHeight="1">
      <c r="A181" s="34"/>
      <c r="B181" s="185"/>
      <c r="C181" s="186" t="s">
        <v>325</v>
      </c>
      <c r="D181" s="186" t="s">
        <v>122</v>
      </c>
      <c r="E181" s="187" t="s">
        <v>326</v>
      </c>
      <c r="F181" s="188" t="s">
        <v>327</v>
      </c>
      <c r="G181" s="189" t="s">
        <v>309</v>
      </c>
      <c r="H181" s="190">
        <v>146.035</v>
      </c>
      <c r="I181" s="191"/>
      <c r="J181" s="192">
        <f>ROUND(I181*H181,2)</f>
        <v>0</v>
      </c>
      <c r="K181" s="193"/>
      <c r="L181" s="35"/>
      <c r="M181" s="194" t="s">
        <v>1</v>
      </c>
      <c r="N181" s="195" t="s">
        <v>41</v>
      </c>
      <c r="O181" s="73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126</v>
      </c>
      <c r="AT181" s="198" t="s">
        <v>122</v>
      </c>
      <c r="AU181" s="198" t="s">
        <v>127</v>
      </c>
      <c r="AY181" s="15" t="s">
        <v>120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127</v>
      </c>
      <c r="BK181" s="199">
        <f>ROUND(I181*H181,2)</f>
        <v>0</v>
      </c>
      <c r="BL181" s="15" t="s">
        <v>126</v>
      </c>
      <c r="BM181" s="198" t="s">
        <v>328</v>
      </c>
    </row>
    <row r="182" s="12" customFormat="1" ht="22.8" customHeight="1">
      <c r="A182" s="12"/>
      <c r="B182" s="172"/>
      <c r="C182" s="12"/>
      <c r="D182" s="173" t="s">
        <v>74</v>
      </c>
      <c r="E182" s="183" t="s">
        <v>329</v>
      </c>
      <c r="F182" s="183" t="s">
        <v>330</v>
      </c>
      <c r="G182" s="12"/>
      <c r="H182" s="12"/>
      <c r="I182" s="175"/>
      <c r="J182" s="184">
        <f>BK182</f>
        <v>0</v>
      </c>
      <c r="K182" s="12"/>
      <c r="L182" s="172"/>
      <c r="M182" s="177"/>
      <c r="N182" s="178"/>
      <c r="O182" s="178"/>
      <c r="P182" s="179">
        <f>SUM(P183:P192)</f>
        <v>0</v>
      </c>
      <c r="Q182" s="178"/>
      <c r="R182" s="179">
        <f>SUM(R183:R192)</f>
        <v>0</v>
      </c>
      <c r="S182" s="178"/>
      <c r="T182" s="180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73" t="s">
        <v>83</v>
      </c>
      <c r="AT182" s="181" t="s">
        <v>74</v>
      </c>
      <c r="AU182" s="181" t="s">
        <v>83</v>
      </c>
      <c r="AY182" s="173" t="s">
        <v>120</v>
      </c>
      <c r="BK182" s="182">
        <f>SUM(BK183:BK192)</f>
        <v>0</v>
      </c>
    </row>
    <row r="183" s="2" customFormat="1" ht="16.5" customHeight="1">
      <c r="A183" s="34"/>
      <c r="B183" s="185"/>
      <c r="C183" s="186" t="s">
        <v>331</v>
      </c>
      <c r="D183" s="186" t="s">
        <v>122</v>
      </c>
      <c r="E183" s="187" t="s">
        <v>332</v>
      </c>
      <c r="F183" s="188" t="s">
        <v>333</v>
      </c>
      <c r="G183" s="189" t="s">
        <v>138</v>
      </c>
      <c r="H183" s="190">
        <v>60</v>
      </c>
      <c r="I183" s="191"/>
      <c r="J183" s="192">
        <f>ROUND(I183*H183,2)</f>
        <v>0</v>
      </c>
      <c r="K183" s="193"/>
      <c r="L183" s="35"/>
      <c r="M183" s="194" t="s">
        <v>1</v>
      </c>
      <c r="N183" s="195" t="s">
        <v>41</v>
      </c>
      <c r="O183" s="73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126</v>
      </c>
      <c r="AT183" s="198" t="s">
        <v>122</v>
      </c>
      <c r="AU183" s="198" t="s">
        <v>127</v>
      </c>
      <c r="AY183" s="15" t="s">
        <v>120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127</v>
      </c>
      <c r="BK183" s="199">
        <f>ROUND(I183*H183,2)</f>
        <v>0</v>
      </c>
      <c r="BL183" s="15" t="s">
        <v>126</v>
      </c>
      <c r="BM183" s="198" t="s">
        <v>334</v>
      </c>
    </row>
    <row r="184" s="2" customFormat="1" ht="16.5" customHeight="1">
      <c r="A184" s="34"/>
      <c r="B184" s="185"/>
      <c r="C184" s="186" t="s">
        <v>335</v>
      </c>
      <c r="D184" s="186" t="s">
        <v>122</v>
      </c>
      <c r="E184" s="187" t="s">
        <v>336</v>
      </c>
      <c r="F184" s="188" t="s">
        <v>337</v>
      </c>
      <c r="G184" s="189" t="s">
        <v>125</v>
      </c>
      <c r="H184" s="190">
        <v>420</v>
      </c>
      <c r="I184" s="191"/>
      <c r="J184" s="192">
        <f>ROUND(I184*H184,2)</f>
        <v>0</v>
      </c>
      <c r="K184" s="193"/>
      <c r="L184" s="35"/>
      <c r="M184" s="194" t="s">
        <v>1</v>
      </c>
      <c r="N184" s="195" t="s">
        <v>41</v>
      </c>
      <c r="O184" s="73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126</v>
      </c>
      <c r="AT184" s="198" t="s">
        <v>122</v>
      </c>
      <c r="AU184" s="198" t="s">
        <v>127</v>
      </c>
      <c r="AY184" s="15" t="s">
        <v>120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127</v>
      </c>
      <c r="BK184" s="199">
        <f>ROUND(I184*H184,2)</f>
        <v>0</v>
      </c>
      <c r="BL184" s="15" t="s">
        <v>126</v>
      </c>
      <c r="BM184" s="198" t="s">
        <v>338</v>
      </c>
    </row>
    <row r="185" s="2" customFormat="1" ht="16.5" customHeight="1">
      <c r="A185" s="34"/>
      <c r="B185" s="185"/>
      <c r="C185" s="186" t="s">
        <v>339</v>
      </c>
      <c r="D185" s="186" t="s">
        <v>122</v>
      </c>
      <c r="E185" s="187" t="s">
        <v>340</v>
      </c>
      <c r="F185" s="188" t="s">
        <v>341</v>
      </c>
      <c r="G185" s="189" t="s">
        <v>125</v>
      </c>
      <c r="H185" s="190">
        <v>420</v>
      </c>
      <c r="I185" s="191"/>
      <c r="J185" s="192">
        <f>ROUND(I185*H185,2)</f>
        <v>0</v>
      </c>
      <c r="K185" s="193"/>
      <c r="L185" s="35"/>
      <c r="M185" s="194" t="s">
        <v>1</v>
      </c>
      <c r="N185" s="195" t="s">
        <v>41</v>
      </c>
      <c r="O185" s="73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126</v>
      </c>
      <c r="AT185" s="198" t="s">
        <v>122</v>
      </c>
      <c r="AU185" s="198" t="s">
        <v>127</v>
      </c>
      <c r="AY185" s="15" t="s">
        <v>120</v>
      </c>
      <c r="BE185" s="199">
        <f>IF(N185="základná",J185,0)</f>
        <v>0</v>
      </c>
      <c r="BF185" s="199">
        <f>IF(N185="znížená",J185,0)</f>
        <v>0</v>
      </c>
      <c r="BG185" s="199">
        <f>IF(N185="zákl. prenesená",J185,0)</f>
        <v>0</v>
      </c>
      <c r="BH185" s="199">
        <f>IF(N185="zníž. prenesená",J185,0)</f>
        <v>0</v>
      </c>
      <c r="BI185" s="199">
        <f>IF(N185="nulová",J185,0)</f>
        <v>0</v>
      </c>
      <c r="BJ185" s="15" t="s">
        <v>127</v>
      </c>
      <c r="BK185" s="199">
        <f>ROUND(I185*H185,2)</f>
        <v>0</v>
      </c>
      <c r="BL185" s="15" t="s">
        <v>126</v>
      </c>
      <c r="BM185" s="198" t="s">
        <v>342</v>
      </c>
    </row>
    <row r="186" s="2" customFormat="1" ht="16.5" customHeight="1">
      <c r="A186" s="34"/>
      <c r="B186" s="185"/>
      <c r="C186" s="186" t="s">
        <v>343</v>
      </c>
      <c r="D186" s="186" t="s">
        <v>122</v>
      </c>
      <c r="E186" s="187" t="s">
        <v>344</v>
      </c>
      <c r="F186" s="188" t="s">
        <v>345</v>
      </c>
      <c r="G186" s="189" t="s">
        <v>125</v>
      </c>
      <c r="H186" s="190">
        <v>200</v>
      </c>
      <c r="I186" s="191"/>
      <c r="J186" s="192">
        <f>ROUND(I186*H186,2)</f>
        <v>0</v>
      </c>
      <c r="K186" s="193"/>
      <c r="L186" s="35"/>
      <c r="M186" s="194" t="s">
        <v>1</v>
      </c>
      <c r="N186" s="195" t="s">
        <v>41</v>
      </c>
      <c r="O186" s="73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126</v>
      </c>
      <c r="AT186" s="198" t="s">
        <v>122</v>
      </c>
      <c r="AU186" s="198" t="s">
        <v>127</v>
      </c>
      <c r="AY186" s="15" t="s">
        <v>120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127</v>
      </c>
      <c r="BK186" s="199">
        <f>ROUND(I186*H186,2)</f>
        <v>0</v>
      </c>
      <c r="BL186" s="15" t="s">
        <v>126</v>
      </c>
      <c r="BM186" s="198" t="s">
        <v>346</v>
      </c>
    </row>
    <row r="187" s="2" customFormat="1" ht="16.5" customHeight="1">
      <c r="A187" s="34"/>
      <c r="B187" s="185"/>
      <c r="C187" s="186" t="s">
        <v>347</v>
      </c>
      <c r="D187" s="186" t="s">
        <v>122</v>
      </c>
      <c r="E187" s="187" t="s">
        <v>348</v>
      </c>
      <c r="F187" s="188" t="s">
        <v>349</v>
      </c>
      <c r="G187" s="189" t="s">
        <v>125</v>
      </c>
      <c r="H187" s="190">
        <v>200</v>
      </c>
      <c r="I187" s="191"/>
      <c r="J187" s="192">
        <f>ROUND(I187*H187,2)</f>
        <v>0</v>
      </c>
      <c r="K187" s="193"/>
      <c r="L187" s="35"/>
      <c r="M187" s="194" t="s">
        <v>1</v>
      </c>
      <c r="N187" s="195" t="s">
        <v>41</v>
      </c>
      <c r="O187" s="73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126</v>
      </c>
      <c r="AT187" s="198" t="s">
        <v>122</v>
      </c>
      <c r="AU187" s="198" t="s">
        <v>127</v>
      </c>
      <c r="AY187" s="15" t="s">
        <v>120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127</v>
      </c>
      <c r="BK187" s="199">
        <f>ROUND(I187*H187,2)</f>
        <v>0</v>
      </c>
      <c r="BL187" s="15" t="s">
        <v>126</v>
      </c>
      <c r="BM187" s="198" t="s">
        <v>350</v>
      </c>
    </row>
    <row r="188" s="2" customFormat="1" ht="16.5" customHeight="1">
      <c r="A188" s="34"/>
      <c r="B188" s="185"/>
      <c r="C188" s="186" t="s">
        <v>351</v>
      </c>
      <c r="D188" s="186" t="s">
        <v>122</v>
      </c>
      <c r="E188" s="187" t="s">
        <v>352</v>
      </c>
      <c r="F188" s="188" t="s">
        <v>353</v>
      </c>
      <c r="G188" s="189" t="s">
        <v>354</v>
      </c>
      <c r="H188" s="190">
        <v>39</v>
      </c>
      <c r="I188" s="191"/>
      <c r="J188" s="192">
        <f>ROUND(I188*H188,2)</f>
        <v>0</v>
      </c>
      <c r="K188" s="193"/>
      <c r="L188" s="35"/>
      <c r="M188" s="194" t="s">
        <v>1</v>
      </c>
      <c r="N188" s="195" t="s">
        <v>41</v>
      </c>
      <c r="O188" s="73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126</v>
      </c>
      <c r="AT188" s="198" t="s">
        <v>122</v>
      </c>
      <c r="AU188" s="198" t="s">
        <v>127</v>
      </c>
      <c r="AY188" s="15" t="s">
        <v>120</v>
      </c>
      <c r="BE188" s="199">
        <f>IF(N188="základná",J188,0)</f>
        <v>0</v>
      </c>
      <c r="BF188" s="199">
        <f>IF(N188="znížená",J188,0)</f>
        <v>0</v>
      </c>
      <c r="BG188" s="199">
        <f>IF(N188="zákl. prenesená",J188,0)</f>
        <v>0</v>
      </c>
      <c r="BH188" s="199">
        <f>IF(N188="zníž. prenesená",J188,0)</f>
        <v>0</v>
      </c>
      <c r="BI188" s="199">
        <f>IF(N188="nulová",J188,0)</f>
        <v>0</v>
      </c>
      <c r="BJ188" s="15" t="s">
        <v>127</v>
      </c>
      <c r="BK188" s="199">
        <f>ROUND(I188*H188,2)</f>
        <v>0</v>
      </c>
      <c r="BL188" s="15" t="s">
        <v>126</v>
      </c>
      <c r="BM188" s="198" t="s">
        <v>355</v>
      </c>
    </row>
    <row r="189" s="2" customFormat="1" ht="16.5" customHeight="1">
      <c r="A189" s="34"/>
      <c r="B189" s="185"/>
      <c r="C189" s="186" t="s">
        <v>356</v>
      </c>
      <c r="D189" s="186" t="s">
        <v>122</v>
      </c>
      <c r="E189" s="187" t="s">
        <v>357</v>
      </c>
      <c r="F189" s="188" t="s">
        <v>358</v>
      </c>
      <c r="G189" s="189" t="s">
        <v>138</v>
      </c>
      <c r="H189" s="190">
        <v>60</v>
      </c>
      <c r="I189" s="191"/>
      <c r="J189" s="192">
        <f>ROUND(I189*H189,2)</f>
        <v>0</v>
      </c>
      <c r="K189" s="193"/>
      <c r="L189" s="35"/>
      <c r="M189" s="194" t="s">
        <v>1</v>
      </c>
      <c r="N189" s="195" t="s">
        <v>41</v>
      </c>
      <c r="O189" s="73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126</v>
      </c>
      <c r="AT189" s="198" t="s">
        <v>122</v>
      </c>
      <c r="AU189" s="198" t="s">
        <v>127</v>
      </c>
      <c r="AY189" s="15" t="s">
        <v>120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127</v>
      </c>
      <c r="BK189" s="199">
        <f>ROUND(I189*H189,2)</f>
        <v>0</v>
      </c>
      <c r="BL189" s="15" t="s">
        <v>126</v>
      </c>
      <c r="BM189" s="198" t="s">
        <v>359</v>
      </c>
    </row>
    <row r="190" s="2" customFormat="1" ht="16.5" customHeight="1">
      <c r="A190" s="34"/>
      <c r="B190" s="185"/>
      <c r="C190" s="186" t="s">
        <v>360</v>
      </c>
      <c r="D190" s="186" t="s">
        <v>122</v>
      </c>
      <c r="E190" s="187" t="s">
        <v>361</v>
      </c>
      <c r="F190" s="188" t="s">
        <v>362</v>
      </c>
      <c r="G190" s="189" t="s">
        <v>125</v>
      </c>
      <c r="H190" s="190">
        <v>3</v>
      </c>
      <c r="I190" s="191"/>
      <c r="J190" s="192">
        <f>ROUND(I190*H190,2)</f>
        <v>0</v>
      </c>
      <c r="K190" s="193"/>
      <c r="L190" s="35"/>
      <c r="M190" s="194" t="s">
        <v>1</v>
      </c>
      <c r="N190" s="195" t="s">
        <v>41</v>
      </c>
      <c r="O190" s="73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126</v>
      </c>
      <c r="AT190" s="198" t="s">
        <v>122</v>
      </c>
      <c r="AU190" s="198" t="s">
        <v>127</v>
      </c>
      <c r="AY190" s="15" t="s">
        <v>120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127</v>
      </c>
      <c r="BK190" s="199">
        <f>ROUND(I190*H190,2)</f>
        <v>0</v>
      </c>
      <c r="BL190" s="15" t="s">
        <v>126</v>
      </c>
      <c r="BM190" s="198" t="s">
        <v>363</v>
      </c>
    </row>
    <row r="191" s="2" customFormat="1" ht="16.5" customHeight="1">
      <c r="A191" s="34"/>
      <c r="B191" s="185"/>
      <c r="C191" s="186" t="s">
        <v>364</v>
      </c>
      <c r="D191" s="186" t="s">
        <v>122</v>
      </c>
      <c r="E191" s="187" t="s">
        <v>365</v>
      </c>
      <c r="F191" s="188" t="s">
        <v>366</v>
      </c>
      <c r="G191" s="189" t="s">
        <v>125</v>
      </c>
      <c r="H191" s="190">
        <v>5</v>
      </c>
      <c r="I191" s="191"/>
      <c r="J191" s="192">
        <f>ROUND(I191*H191,2)</f>
        <v>0</v>
      </c>
      <c r="K191" s="193"/>
      <c r="L191" s="35"/>
      <c r="M191" s="194" t="s">
        <v>1</v>
      </c>
      <c r="N191" s="195" t="s">
        <v>41</v>
      </c>
      <c r="O191" s="73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126</v>
      </c>
      <c r="AT191" s="198" t="s">
        <v>122</v>
      </c>
      <c r="AU191" s="198" t="s">
        <v>127</v>
      </c>
      <c r="AY191" s="15" t="s">
        <v>120</v>
      </c>
      <c r="BE191" s="199">
        <f>IF(N191="základná",J191,0)</f>
        <v>0</v>
      </c>
      <c r="BF191" s="199">
        <f>IF(N191="znížená",J191,0)</f>
        <v>0</v>
      </c>
      <c r="BG191" s="199">
        <f>IF(N191="zákl. prenesená",J191,0)</f>
        <v>0</v>
      </c>
      <c r="BH191" s="199">
        <f>IF(N191="zníž. prenesená",J191,0)</f>
        <v>0</v>
      </c>
      <c r="BI191" s="199">
        <f>IF(N191="nulová",J191,0)</f>
        <v>0</v>
      </c>
      <c r="BJ191" s="15" t="s">
        <v>127</v>
      </c>
      <c r="BK191" s="199">
        <f>ROUND(I191*H191,2)</f>
        <v>0</v>
      </c>
      <c r="BL191" s="15" t="s">
        <v>126</v>
      </c>
      <c r="BM191" s="198" t="s">
        <v>367</v>
      </c>
    </row>
    <row r="192" s="2" customFormat="1" ht="16.5" customHeight="1">
      <c r="A192" s="34"/>
      <c r="B192" s="185"/>
      <c r="C192" s="186" t="s">
        <v>368</v>
      </c>
      <c r="D192" s="186" t="s">
        <v>122</v>
      </c>
      <c r="E192" s="187" t="s">
        <v>369</v>
      </c>
      <c r="F192" s="188" t="s">
        <v>370</v>
      </c>
      <c r="G192" s="189" t="s">
        <v>371</v>
      </c>
      <c r="H192" s="190">
        <v>2</v>
      </c>
      <c r="I192" s="191"/>
      <c r="J192" s="192">
        <f>ROUND(I192*H192,2)</f>
        <v>0</v>
      </c>
      <c r="K192" s="193"/>
      <c r="L192" s="35"/>
      <c r="M192" s="194" t="s">
        <v>1</v>
      </c>
      <c r="N192" s="195" t="s">
        <v>41</v>
      </c>
      <c r="O192" s="73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126</v>
      </c>
      <c r="AT192" s="198" t="s">
        <v>122</v>
      </c>
      <c r="AU192" s="198" t="s">
        <v>127</v>
      </c>
      <c r="AY192" s="15" t="s">
        <v>120</v>
      </c>
      <c r="BE192" s="199">
        <f>IF(N192="základná",J192,0)</f>
        <v>0</v>
      </c>
      <c r="BF192" s="199">
        <f>IF(N192="znížená",J192,0)</f>
        <v>0</v>
      </c>
      <c r="BG192" s="199">
        <f>IF(N192="zákl. prenesená",J192,0)</f>
        <v>0</v>
      </c>
      <c r="BH192" s="199">
        <f>IF(N192="zníž. prenesená",J192,0)</f>
        <v>0</v>
      </c>
      <c r="BI192" s="199">
        <f>IF(N192="nulová",J192,0)</f>
        <v>0</v>
      </c>
      <c r="BJ192" s="15" t="s">
        <v>127</v>
      </c>
      <c r="BK192" s="199">
        <f>ROUND(I192*H192,2)</f>
        <v>0</v>
      </c>
      <c r="BL192" s="15" t="s">
        <v>126</v>
      </c>
      <c r="BM192" s="198" t="s">
        <v>372</v>
      </c>
    </row>
    <row r="193" s="12" customFormat="1" ht="22.8" customHeight="1">
      <c r="A193" s="12"/>
      <c r="B193" s="172"/>
      <c r="C193" s="12"/>
      <c r="D193" s="173" t="s">
        <v>74</v>
      </c>
      <c r="E193" s="183" t="s">
        <v>373</v>
      </c>
      <c r="F193" s="183" t="s">
        <v>374</v>
      </c>
      <c r="G193" s="12"/>
      <c r="H193" s="12"/>
      <c r="I193" s="175"/>
      <c r="J193" s="184">
        <f>BK193</f>
        <v>0</v>
      </c>
      <c r="K193" s="12"/>
      <c r="L193" s="172"/>
      <c r="M193" s="177"/>
      <c r="N193" s="178"/>
      <c r="O193" s="178"/>
      <c r="P193" s="179">
        <f>SUM(P194:P196)</f>
        <v>0</v>
      </c>
      <c r="Q193" s="178"/>
      <c r="R193" s="179">
        <f>SUM(R194:R196)</f>
        <v>0</v>
      </c>
      <c r="S193" s="178"/>
      <c r="T193" s="18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73" t="s">
        <v>83</v>
      </c>
      <c r="AT193" s="181" t="s">
        <v>74</v>
      </c>
      <c r="AU193" s="181" t="s">
        <v>83</v>
      </c>
      <c r="AY193" s="173" t="s">
        <v>120</v>
      </c>
      <c r="BK193" s="182">
        <f>SUM(BK194:BK196)</f>
        <v>0</v>
      </c>
    </row>
    <row r="194" s="2" customFormat="1" ht="16.5" customHeight="1">
      <c r="A194" s="34"/>
      <c r="B194" s="185"/>
      <c r="C194" s="186" t="s">
        <v>375</v>
      </c>
      <c r="D194" s="186" t="s">
        <v>122</v>
      </c>
      <c r="E194" s="187" t="s">
        <v>376</v>
      </c>
      <c r="F194" s="188" t="s">
        <v>377</v>
      </c>
      <c r="G194" s="189" t="s">
        <v>309</v>
      </c>
      <c r="H194" s="190">
        <v>6</v>
      </c>
      <c r="I194" s="191"/>
      <c r="J194" s="192">
        <f>ROUND(I194*H194,2)</f>
        <v>0</v>
      </c>
      <c r="K194" s="193"/>
      <c r="L194" s="35"/>
      <c r="M194" s="194" t="s">
        <v>1</v>
      </c>
      <c r="N194" s="195" t="s">
        <v>41</v>
      </c>
      <c r="O194" s="73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126</v>
      </c>
      <c r="AT194" s="198" t="s">
        <v>122</v>
      </c>
      <c r="AU194" s="198" t="s">
        <v>127</v>
      </c>
      <c r="AY194" s="15" t="s">
        <v>120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5" t="s">
        <v>127</v>
      </c>
      <c r="BK194" s="199">
        <f>ROUND(I194*H194,2)</f>
        <v>0</v>
      </c>
      <c r="BL194" s="15" t="s">
        <v>126</v>
      </c>
      <c r="BM194" s="198" t="s">
        <v>378</v>
      </c>
    </row>
    <row r="195" s="2" customFormat="1" ht="16.5" customHeight="1">
      <c r="A195" s="34"/>
      <c r="B195" s="185"/>
      <c r="C195" s="186" t="s">
        <v>379</v>
      </c>
      <c r="D195" s="186" t="s">
        <v>122</v>
      </c>
      <c r="E195" s="187" t="s">
        <v>380</v>
      </c>
      <c r="F195" s="188" t="s">
        <v>381</v>
      </c>
      <c r="G195" s="189" t="s">
        <v>125</v>
      </c>
      <c r="H195" s="190">
        <v>2</v>
      </c>
      <c r="I195" s="191"/>
      <c r="J195" s="192">
        <f>ROUND(I195*H195,2)</f>
        <v>0</v>
      </c>
      <c r="K195" s="193"/>
      <c r="L195" s="35"/>
      <c r="M195" s="194" t="s">
        <v>1</v>
      </c>
      <c r="N195" s="195" t="s">
        <v>41</v>
      </c>
      <c r="O195" s="73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126</v>
      </c>
      <c r="AT195" s="198" t="s">
        <v>122</v>
      </c>
      <c r="AU195" s="198" t="s">
        <v>127</v>
      </c>
      <c r="AY195" s="15" t="s">
        <v>120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127</v>
      </c>
      <c r="BK195" s="199">
        <f>ROUND(I195*H195,2)</f>
        <v>0</v>
      </c>
      <c r="BL195" s="15" t="s">
        <v>126</v>
      </c>
      <c r="BM195" s="198" t="s">
        <v>382</v>
      </c>
    </row>
    <row r="196" s="2" customFormat="1" ht="16.5" customHeight="1">
      <c r="A196" s="34"/>
      <c r="B196" s="185"/>
      <c r="C196" s="186" t="s">
        <v>383</v>
      </c>
      <c r="D196" s="186" t="s">
        <v>122</v>
      </c>
      <c r="E196" s="187" t="s">
        <v>384</v>
      </c>
      <c r="F196" s="188" t="s">
        <v>385</v>
      </c>
      <c r="G196" s="189" t="s">
        <v>309</v>
      </c>
      <c r="H196" s="190">
        <v>6</v>
      </c>
      <c r="I196" s="191"/>
      <c r="J196" s="192">
        <f>ROUND(I196*H196,2)</f>
        <v>0</v>
      </c>
      <c r="K196" s="193"/>
      <c r="L196" s="35"/>
      <c r="M196" s="194" t="s">
        <v>1</v>
      </c>
      <c r="N196" s="195" t="s">
        <v>41</v>
      </c>
      <c r="O196" s="73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126</v>
      </c>
      <c r="AT196" s="198" t="s">
        <v>122</v>
      </c>
      <c r="AU196" s="198" t="s">
        <v>127</v>
      </c>
      <c r="AY196" s="15" t="s">
        <v>120</v>
      </c>
      <c r="BE196" s="199">
        <f>IF(N196="základná",J196,0)</f>
        <v>0</v>
      </c>
      <c r="BF196" s="199">
        <f>IF(N196="znížená",J196,0)</f>
        <v>0</v>
      </c>
      <c r="BG196" s="199">
        <f>IF(N196="zákl. prenesená",J196,0)</f>
        <v>0</v>
      </c>
      <c r="BH196" s="199">
        <f>IF(N196="zníž. prenesená",J196,0)</f>
        <v>0</v>
      </c>
      <c r="BI196" s="199">
        <f>IF(N196="nulová",J196,0)</f>
        <v>0</v>
      </c>
      <c r="BJ196" s="15" t="s">
        <v>127</v>
      </c>
      <c r="BK196" s="199">
        <f>ROUND(I196*H196,2)</f>
        <v>0</v>
      </c>
      <c r="BL196" s="15" t="s">
        <v>126</v>
      </c>
      <c r="BM196" s="198" t="s">
        <v>386</v>
      </c>
    </row>
    <row r="197" s="12" customFormat="1" ht="25.92" customHeight="1">
      <c r="A197" s="12"/>
      <c r="B197" s="172"/>
      <c r="C197" s="12"/>
      <c r="D197" s="173" t="s">
        <v>74</v>
      </c>
      <c r="E197" s="174" t="s">
        <v>387</v>
      </c>
      <c r="F197" s="174" t="s">
        <v>388</v>
      </c>
      <c r="G197" s="12"/>
      <c r="H197" s="12"/>
      <c r="I197" s="175"/>
      <c r="J197" s="176">
        <f>BK197</f>
        <v>0</v>
      </c>
      <c r="K197" s="12"/>
      <c r="L197" s="172"/>
      <c r="M197" s="177"/>
      <c r="N197" s="178"/>
      <c r="O197" s="178"/>
      <c r="P197" s="179">
        <f>P198</f>
        <v>0</v>
      </c>
      <c r="Q197" s="178"/>
      <c r="R197" s="179">
        <f>R198</f>
        <v>0.93895200000000001</v>
      </c>
      <c r="S197" s="178"/>
      <c r="T197" s="180">
        <f>T198</f>
        <v>0.5544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73" t="s">
        <v>127</v>
      </c>
      <c r="AT197" s="181" t="s">
        <v>74</v>
      </c>
      <c r="AU197" s="181" t="s">
        <v>75</v>
      </c>
      <c r="AY197" s="173" t="s">
        <v>120</v>
      </c>
      <c r="BK197" s="182">
        <f>BK198</f>
        <v>0</v>
      </c>
    </row>
    <row r="198" s="12" customFormat="1" ht="22.8" customHeight="1">
      <c r="A198" s="12"/>
      <c r="B198" s="172"/>
      <c r="C198" s="12"/>
      <c r="D198" s="173" t="s">
        <v>74</v>
      </c>
      <c r="E198" s="183" t="s">
        <v>389</v>
      </c>
      <c r="F198" s="183" t="s">
        <v>390</v>
      </c>
      <c r="G198" s="12"/>
      <c r="H198" s="12"/>
      <c r="I198" s="175"/>
      <c r="J198" s="184">
        <f>BK198</f>
        <v>0</v>
      </c>
      <c r="K198" s="12"/>
      <c r="L198" s="172"/>
      <c r="M198" s="177"/>
      <c r="N198" s="178"/>
      <c r="O198" s="178"/>
      <c r="P198" s="179">
        <f>SUM(P199:P201)</f>
        <v>0</v>
      </c>
      <c r="Q198" s="178"/>
      <c r="R198" s="179">
        <f>SUM(R199:R201)</f>
        <v>0.93895200000000001</v>
      </c>
      <c r="S198" s="178"/>
      <c r="T198" s="180">
        <f>SUM(T199:T201)</f>
        <v>0.5544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73" t="s">
        <v>127</v>
      </c>
      <c r="AT198" s="181" t="s">
        <v>74</v>
      </c>
      <c r="AU198" s="181" t="s">
        <v>83</v>
      </c>
      <c r="AY198" s="173" t="s">
        <v>120</v>
      </c>
      <c r="BK198" s="182">
        <f>SUM(BK199:BK201)</f>
        <v>0</v>
      </c>
    </row>
    <row r="199" s="2" customFormat="1" ht="24" customHeight="1">
      <c r="A199" s="34"/>
      <c r="B199" s="185"/>
      <c r="C199" s="186" t="s">
        <v>391</v>
      </c>
      <c r="D199" s="186" t="s">
        <v>122</v>
      </c>
      <c r="E199" s="187" t="s">
        <v>392</v>
      </c>
      <c r="F199" s="188" t="s">
        <v>393</v>
      </c>
      <c r="G199" s="189" t="s">
        <v>155</v>
      </c>
      <c r="H199" s="190">
        <v>61.600000000000001</v>
      </c>
      <c r="I199" s="191"/>
      <c r="J199" s="192">
        <f>ROUND(I199*H199,2)</f>
        <v>0</v>
      </c>
      <c r="K199" s="193"/>
      <c r="L199" s="35"/>
      <c r="M199" s="194" t="s">
        <v>1</v>
      </c>
      <c r="N199" s="195" t="s">
        <v>41</v>
      </c>
      <c r="O199" s="73"/>
      <c r="P199" s="196">
        <f>O199*H199</f>
        <v>0</v>
      </c>
      <c r="Q199" s="196">
        <v>0</v>
      </c>
      <c r="R199" s="196">
        <f>Q199*H199</f>
        <v>0</v>
      </c>
      <c r="S199" s="196">
        <v>0.0089999999999999993</v>
      </c>
      <c r="T199" s="197">
        <f>S199*H199</f>
        <v>0.5544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186</v>
      </c>
      <c r="AT199" s="198" t="s">
        <v>122</v>
      </c>
      <c r="AU199" s="198" t="s">
        <v>127</v>
      </c>
      <c r="AY199" s="15" t="s">
        <v>120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5" t="s">
        <v>127</v>
      </c>
      <c r="BK199" s="199">
        <f>ROUND(I199*H199,2)</f>
        <v>0</v>
      </c>
      <c r="BL199" s="15" t="s">
        <v>186</v>
      </c>
      <c r="BM199" s="198" t="s">
        <v>394</v>
      </c>
    </row>
    <row r="200" s="2" customFormat="1" ht="48" customHeight="1">
      <c r="A200" s="34"/>
      <c r="B200" s="185"/>
      <c r="C200" s="186" t="s">
        <v>395</v>
      </c>
      <c r="D200" s="186" t="s">
        <v>122</v>
      </c>
      <c r="E200" s="187" t="s">
        <v>396</v>
      </c>
      <c r="F200" s="188" t="s">
        <v>397</v>
      </c>
      <c r="G200" s="189" t="s">
        <v>247</v>
      </c>
      <c r="H200" s="190">
        <v>938.952</v>
      </c>
      <c r="I200" s="191"/>
      <c r="J200" s="192">
        <f>ROUND(I200*H200,2)</f>
        <v>0</v>
      </c>
      <c r="K200" s="193"/>
      <c r="L200" s="35"/>
      <c r="M200" s="194" t="s">
        <v>1</v>
      </c>
      <c r="N200" s="195" t="s">
        <v>41</v>
      </c>
      <c r="O200" s="73"/>
      <c r="P200" s="196">
        <f>O200*H200</f>
        <v>0</v>
      </c>
      <c r="Q200" s="196">
        <v>0.001</v>
      </c>
      <c r="R200" s="196">
        <f>Q200*H200</f>
        <v>0.93895200000000001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186</v>
      </c>
      <c r="AT200" s="198" t="s">
        <v>122</v>
      </c>
      <c r="AU200" s="198" t="s">
        <v>127</v>
      </c>
      <c r="AY200" s="15" t="s">
        <v>120</v>
      </c>
      <c r="BE200" s="199">
        <f>IF(N200="základná",J200,0)</f>
        <v>0</v>
      </c>
      <c r="BF200" s="199">
        <f>IF(N200="znížená",J200,0)</f>
        <v>0</v>
      </c>
      <c r="BG200" s="199">
        <f>IF(N200="zákl. prenesená",J200,0)</f>
        <v>0</v>
      </c>
      <c r="BH200" s="199">
        <f>IF(N200="zníž. prenesená",J200,0)</f>
        <v>0</v>
      </c>
      <c r="BI200" s="199">
        <f>IF(N200="nulová",J200,0)</f>
        <v>0</v>
      </c>
      <c r="BJ200" s="15" t="s">
        <v>127</v>
      </c>
      <c r="BK200" s="199">
        <f>ROUND(I200*H200,2)</f>
        <v>0</v>
      </c>
      <c r="BL200" s="15" t="s">
        <v>186</v>
      </c>
      <c r="BM200" s="198" t="s">
        <v>398</v>
      </c>
    </row>
    <row r="201" s="2" customFormat="1" ht="24" customHeight="1">
      <c r="A201" s="34"/>
      <c r="B201" s="185"/>
      <c r="C201" s="186" t="s">
        <v>399</v>
      </c>
      <c r="D201" s="186" t="s">
        <v>122</v>
      </c>
      <c r="E201" s="187" t="s">
        <v>400</v>
      </c>
      <c r="F201" s="188" t="s">
        <v>401</v>
      </c>
      <c r="G201" s="189" t="s">
        <v>309</v>
      </c>
      <c r="H201" s="190">
        <v>0.93899999999999995</v>
      </c>
      <c r="I201" s="191"/>
      <c r="J201" s="192">
        <f>ROUND(I201*H201,2)</f>
        <v>0</v>
      </c>
      <c r="K201" s="193"/>
      <c r="L201" s="35"/>
      <c r="M201" s="211" t="s">
        <v>1</v>
      </c>
      <c r="N201" s="212" t="s">
        <v>41</v>
      </c>
      <c r="O201" s="213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186</v>
      </c>
      <c r="AT201" s="198" t="s">
        <v>122</v>
      </c>
      <c r="AU201" s="198" t="s">
        <v>127</v>
      </c>
      <c r="AY201" s="15" t="s">
        <v>120</v>
      </c>
      <c r="BE201" s="199">
        <f>IF(N201="základná",J201,0)</f>
        <v>0</v>
      </c>
      <c r="BF201" s="199">
        <f>IF(N201="znížená",J201,0)</f>
        <v>0</v>
      </c>
      <c r="BG201" s="199">
        <f>IF(N201="zákl. prenesená",J201,0)</f>
        <v>0</v>
      </c>
      <c r="BH201" s="199">
        <f>IF(N201="zníž. prenesená",J201,0)</f>
        <v>0</v>
      </c>
      <c r="BI201" s="199">
        <f>IF(N201="nulová",J201,0)</f>
        <v>0</v>
      </c>
      <c r="BJ201" s="15" t="s">
        <v>127</v>
      </c>
      <c r="BK201" s="199">
        <f>ROUND(I201*H201,2)</f>
        <v>0</v>
      </c>
      <c r="BL201" s="15" t="s">
        <v>186</v>
      </c>
      <c r="BM201" s="198" t="s">
        <v>402</v>
      </c>
    </row>
    <row r="202" s="2" customFormat="1" ht="6.96" customHeight="1">
      <c r="A202" s="34"/>
      <c r="B202" s="56"/>
      <c r="C202" s="57"/>
      <c r="D202" s="57"/>
      <c r="E202" s="57"/>
      <c r="F202" s="57"/>
      <c r="G202" s="57"/>
      <c r="H202" s="57"/>
      <c r="I202" s="144"/>
      <c r="J202" s="57"/>
      <c r="K202" s="57"/>
      <c r="L202" s="35"/>
      <c r="M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</row>
  </sheetData>
  <autoFilter ref="C125:K20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1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6"/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88</v>
      </c>
      <c r="I4" s="116"/>
      <c r="L4" s="18"/>
      <c r="M4" s="118" t="s">
        <v>9</v>
      </c>
      <c r="AT4" s="15" t="s">
        <v>3</v>
      </c>
    </row>
    <row r="5" s="1" customFormat="1" ht="6.96" customHeight="1">
      <c r="B5" s="18"/>
      <c r="I5" s="116"/>
      <c r="L5" s="18"/>
    </row>
    <row r="6" s="1" customFormat="1" ht="12" customHeight="1">
      <c r="B6" s="18"/>
      <c r="D6" s="28" t="s">
        <v>15</v>
      </c>
      <c r="I6" s="116"/>
      <c r="L6" s="18"/>
    </row>
    <row r="7" s="1" customFormat="1" ht="16.5" customHeight="1">
      <c r="B7" s="18"/>
      <c r="E7" s="119" t="str">
        <f>'Rekapitulácia stavby'!K6</f>
        <v>Mobiliár Základnej umeleckej školy Jána Melkoviča</v>
      </c>
      <c r="F7" s="28"/>
      <c r="G7" s="28"/>
      <c r="H7" s="28"/>
      <c r="I7" s="116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120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403</v>
      </c>
      <c r="F9" s="34"/>
      <c r="G9" s="34"/>
      <c r="H9" s="34"/>
      <c r="I9" s="120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120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121" t="s">
        <v>18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121" t="s">
        <v>21</v>
      </c>
      <c r="J12" s="65" t="str">
        <f>'Rekapitulácia stavby'!AN8</f>
        <v>14. 5. 2021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120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121" t="s">
        <v>24</v>
      </c>
      <c r="J14" s="2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121" t="s">
        <v>26</v>
      </c>
      <c r="J15" s="2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120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121" t="s">
        <v>24</v>
      </c>
      <c r="J17" s="29" t="str">
        <f>'Rekapitulácia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121" t="s">
        <v>26</v>
      </c>
      <c r="J18" s="29" t="str">
        <f>'Rekapitulácia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120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121" t="s">
        <v>24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121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120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121" t="s">
        <v>24</v>
      </c>
      <c r="J23" s="23" t="str">
        <f>IF('Rekapitulácia stavby'!AN19="","",'Rekapitulácia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121" t="s">
        <v>26</v>
      </c>
      <c r="J24" s="23" t="str">
        <f>IF('Rekapitulácia stavby'!AN20="","",'Rekapitulácia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120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120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2"/>
      <c r="B27" s="123"/>
      <c r="C27" s="122"/>
      <c r="D27" s="122"/>
      <c r="E27" s="32" t="s">
        <v>1</v>
      </c>
      <c r="F27" s="32"/>
      <c r="G27" s="32"/>
      <c r="H27" s="32"/>
      <c r="I27" s="124"/>
      <c r="J27" s="122"/>
      <c r="K27" s="122"/>
      <c r="L27" s="125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120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12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7" t="s">
        <v>35</v>
      </c>
      <c r="E30" s="34"/>
      <c r="F30" s="34"/>
      <c r="G30" s="34"/>
      <c r="H30" s="34"/>
      <c r="I30" s="120"/>
      <c r="J30" s="92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12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128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9" t="s">
        <v>39</v>
      </c>
      <c r="E33" s="28" t="s">
        <v>40</v>
      </c>
      <c r="F33" s="130">
        <f>ROUND((SUM(BE119:BE130)),  2)</f>
        <v>0</v>
      </c>
      <c r="G33" s="34"/>
      <c r="H33" s="34"/>
      <c r="I33" s="131">
        <v>0.20000000000000001</v>
      </c>
      <c r="J33" s="130">
        <f>ROUND(((SUM(BE119:BE130))*I33),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30">
        <f>ROUND((SUM(BF119:BF130)),  2)</f>
        <v>0</v>
      </c>
      <c r="G34" s="34"/>
      <c r="H34" s="34"/>
      <c r="I34" s="131">
        <v>0.20000000000000001</v>
      </c>
      <c r="J34" s="130">
        <f>ROUND(((SUM(BF119:BF130))*I34),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0">
        <f>ROUND((SUM(BG119:BG130)),  2)</f>
        <v>0</v>
      </c>
      <c r="G35" s="34"/>
      <c r="H35" s="34"/>
      <c r="I35" s="131">
        <v>0.20000000000000001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0">
        <f>ROUND((SUM(BH119:BH130)),  2)</f>
        <v>0</v>
      </c>
      <c r="G36" s="34"/>
      <c r="H36" s="34"/>
      <c r="I36" s="131">
        <v>0.20000000000000001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30">
        <f>ROUND((SUM(BI119:BI130)),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120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2"/>
      <c r="D39" s="133" t="s">
        <v>45</v>
      </c>
      <c r="E39" s="77"/>
      <c r="F39" s="77"/>
      <c r="G39" s="134" t="s">
        <v>46</v>
      </c>
      <c r="H39" s="135" t="s">
        <v>47</v>
      </c>
      <c r="I39" s="136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120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I41" s="116"/>
      <c r="L41" s="18"/>
    </row>
    <row r="42" s="1" customFormat="1" ht="14.4" customHeight="1">
      <c r="B42" s="18"/>
      <c r="I42" s="116"/>
      <c r="L42" s="18"/>
    </row>
    <row r="43" s="1" customFormat="1" ht="14.4" customHeight="1">
      <c r="B43" s="18"/>
      <c r="I43" s="116"/>
      <c r="L43" s="18"/>
    </row>
    <row r="44" s="1" customFormat="1" ht="14.4" customHeight="1">
      <c r="B44" s="18"/>
      <c r="I44" s="116"/>
      <c r="L44" s="18"/>
    </row>
    <row r="45" s="1" customFormat="1" ht="14.4" customHeight="1">
      <c r="B45" s="18"/>
      <c r="I45" s="116"/>
      <c r="L45" s="18"/>
    </row>
    <row r="46" s="1" customFormat="1" ht="14.4" customHeight="1">
      <c r="B46" s="18"/>
      <c r="I46" s="116"/>
      <c r="L46" s="18"/>
    </row>
    <row r="47" s="1" customFormat="1" ht="14.4" customHeight="1">
      <c r="B47" s="18"/>
      <c r="I47" s="116"/>
      <c r="L47" s="18"/>
    </row>
    <row r="48" s="1" customFormat="1" ht="14.4" customHeight="1">
      <c r="B48" s="18"/>
      <c r="I48" s="116"/>
      <c r="L48" s="18"/>
    </row>
    <row r="49" s="1" customFormat="1" ht="14.4" customHeight="1">
      <c r="B49" s="18"/>
      <c r="I49" s="116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139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40" t="s">
        <v>51</v>
      </c>
      <c r="G61" s="54" t="s">
        <v>50</v>
      </c>
      <c r="H61" s="37"/>
      <c r="I61" s="141"/>
      <c r="J61" s="14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143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40" t="s">
        <v>51</v>
      </c>
      <c r="G76" s="54" t="s">
        <v>50</v>
      </c>
      <c r="H76" s="37"/>
      <c r="I76" s="141"/>
      <c r="J76" s="14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144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145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120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120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120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9" t="str">
        <f>E7</f>
        <v>Mobiliár Základnej umeleckej školy Jána Melkoviča</v>
      </c>
      <c r="F85" s="28"/>
      <c r="G85" s="28"/>
      <c r="H85" s="28"/>
      <c r="I85" s="120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120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02 - mobiliár</v>
      </c>
      <c r="F87" s="34"/>
      <c r="G87" s="34"/>
      <c r="H87" s="34"/>
      <c r="I87" s="120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120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Stará Ľubovňa</v>
      </c>
      <c r="G89" s="34"/>
      <c r="H89" s="34"/>
      <c r="I89" s="121" t="s">
        <v>21</v>
      </c>
      <c r="J89" s="65" t="str">
        <f>IF(J12="","",J12)</f>
        <v>14. 5. 2021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120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27.9" customHeight="1">
      <c r="A91" s="34"/>
      <c r="B91" s="35"/>
      <c r="C91" s="28" t="s">
        <v>23</v>
      </c>
      <c r="D91" s="34"/>
      <c r="E91" s="34"/>
      <c r="F91" s="23" t="str">
        <f>E15</f>
        <v>Mesto Stará Ľubovňa</v>
      </c>
      <c r="G91" s="34"/>
      <c r="H91" s="34"/>
      <c r="I91" s="121" t="s">
        <v>29</v>
      </c>
      <c r="J91" s="32" t="str">
        <f>E21</f>
        <v>Ing.arch. Patrik Kasperkevič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121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120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6" t="s">
        <v>92</v>
      </c>
      <c r="D94" s="132"/>
      <c r="E94" s="132"/>
      <c r="F94" s="132"/>
      <c r="G94" s="132"/>
      <c r="H94" s="132"/>
      <c r="I94" s="147"/>
      <c r="J94" s="148" t="s">
        <v>93</v>
      </c>
      <c r="K94" s="132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120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9" t="s">
        <v>94</v>
      </c>
      <c r="D96" s="34"/>
      <c r="E96" s="34"/>
      <c r="F96" s="34"/>
      <c r="G96" s="34"/>
      <c r="H96" s="34"/>
      <c r="I96" s="120"/>
      <c r="J96" s="92">
        <f>J119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hidden="1" s="9" customFormat="1" ht="24.96" customHeight="1">
      <c r="A97" s="9"/>
      <c r="B97" s="150"/>
      <c r="C97" s="9"/>
      <c r="D97" s="151" t="s">
        <v>96</v>
      </c>
      <c r="E97" s="152"/>
      <c r="F97" s="152"/>
      <c r="G97" s="152"/>
      <c r="H97" s="152"/>
      <c r="I97" s="153"/>
      <c r="J97" s="154">
        <f>J120</f>
        <v>0</v>
      </c>
      <c r="K97" s="9"/>
      <c r="L97" s="15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5"/>
      <c r="C98" s="10"/>
      <c r="D98" s="156" t="s">
        <v>100</v>
      </c>
      <c r="E98" s="157"/>
      <c r="F98" s="157"/>
      <c r="G98" s="157"/>
      <c r="H98" s="157"/>
      <c r="I98" s="158"/>
      <c r="J98" s="159">
        <f>J121</f>
        <v>0</v>
      </c>
      <c r="K98" s="10"/>
      <c r="L98" s="15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5"/>
      <c r="C99" s="10"/>
      <c r="D99" s="156" t="s">
        <v>101</v>
      </c>
      <c r="E99" s="157"/>
      <c r="F99" s="157"/>
      <c r="G99" s="157"/>
      <c r="H99" s="157"/>
      <c r="I99" s="158"/>
      <c r="J99" s="159">
        <f>J129</f>
        <v>0</v>
      </c>
      <c r="K99" s="10"/>
      <c r="L99" s="15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120"/>
      <c r="J100" s="34"/>
      <c r="K100" s="34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 s="2" customFormat="1" ht="6.96" customHeight="1">
      <c r="A101" s="34"/>
      <c r="B101" s="56"/>
      <c r="C101" s="57"/>
      <c r="D101" s="57"/>
      <c r="E101" s="57"/>
      <c r="F101" s="57"/>
      <c r="G101" s="57"/>
      <c r="H101" s="57"/>
      <c r="I101" s="144"/>
      <c r="J101" s="57"/>
      <c r="K101" s="57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/>
    <row r="103" hidden="1"/>
    <row r="104" hidden="1"/>
    <row r="105" s="2" customFormat="1" ht="6.96" customHeight="1">
      <c r="A105" s="34"/>
      <c r="B105" s="58"/>
      <c r="C105" s="59"/>
      <c r="D105" s="59"/>
      <c r="E105" s="59"/>
      <c r="F105" s="59"/>
      <c r="G105" s="59"/>
      <c r="H105" s="59"/>
      <c r="I105" s="145"/>
      <c r="J105" s="59"/>
      <c r="K105" s="59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106</v>
      </c>
      <c r="D106" s="34"/>
      <c r="E106" s="34"/>
      <c r="F106" s="34"/>
      <c r="G106" s="34"/>
      <c r="H106" s="34"/>
      <c r="I106" s="120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120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15</v>
      </c>
      <c r="D108" s="34"/>
      <c r="E108" s="34"/>
      <c r="F108" s="34"/>
      <c r="G108" s="34"/>
      <c r="H108" s="34"/>
      <c r="I108" s="120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4"/>
      <c r="D109" s="34"/>
      <c r="E109" s="119" t="str">
        <f>E7</f>
        <v>Mobiliár Základnej umeleckej školy Jána Melkoviča</v>
      </c>
      <c r="F109" s="28"/>
      <c r="G109" s="28"/>
      <c r="H109" s="28"/>
      <c r="I109" s="120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89</v>
      </c>
      <c r="D110" s="34"/>
      <c r="E110" s="34"/>
      <c r="F110" s="34"/>
      <c r="G110" s="34"/>
      <c r="H110" s="34"/>
      <c r="I110" s="120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63" t="str">
        <f>E9</f>
        <v>02 - mobiliár</v>
      </c>
      <c r="F111" s="34"/>
      <c r="G111" s="34"/>
      <c r="H111" s="34"/>
      <c r="I111" s="120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120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19</v>
      </c>
      <c r="D113" s="34"/>
      <c r="E113" s="34"/>
      <c r="F113" s="23" t="str">
        <f>F12</f>
        <v>Stará Ľubovňa</v>
      </c>
      <c r="G113" s="34"/>
      <c r="H113" s="34"/>
      <c r="I113" s="121" t="s">
        <v>21</v>
      </c>
      <c r="J113" s="65" t="str">
        <f>IF(J12="","",J12)</f>
        <v>14. 5. 2021</v>
      </c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120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7.9" customHeight="1">
      <c r="A115" s="34"/>
      <c r="B115" s="35"/>
      <c r="C115" s="28" t="s">
        <v>23</v>
      </c>
      <c r="D115" s="34"/>
      <c r="E115" s="34"/>
      <c r="F115" s="23" t="str">
        <f>E15</f>
        <v>Mesto Stará Ľubovňa</v>
      </c>
      <c r="G115" s="34"/>
      <c r="H115" s="34"/>
      <c r="I115" s="121" t="s">
        <v>29</v>
      </c>
      <c r="J115" s="32" t="str">
        <f>E21</f>
        <v>Ing.arch. Patrik Kasperkevič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27</v>
      </c>
      <c r="D116" s="34"/>
      <c r="E116" s="34"/>
      <c r="F116" s="23" t="str">
        <f>IF(E18="","",E18)</f>
        <v>Vyplň údaj</v>
      </c>
      <c r="G116" s="34"/>
      <c r="H116" s="34"/>
      <c r="I116" s="121" t="s">
        <v>32</v>
      </c>
      <c r="J116" s="32" t="str">
        <f>E24</f>
        <v xml:space="preserve"> 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0.32" customHeight="1">
      <c r="A117" s="34"/>
      <c r="B117" s="35"/>
      <c r="C117" s="34"/>
      <c r="D117" s="34"/>
      <c r="E117" s="34"/>
      <c r="F117" s="34"/>
      <c r="G117" s="34"/>
      <c r="H117" s="34"/>
      <c r="I117" s="120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1" customFormat="1" ht="29.28" customHeight="1">
      <c r="A118" s="160"/>
      <c r="B118" s="161"/>
      <c r="C118" s="162" t="s">
        <v>107</v>
      </c>
      <c r="D118" s="163" t="s">
        <v>60</v>
      </c>
      <c r="E118" s="163" t="s">
        <v>56</v>
      </c>
      <c r="F118" s="163" t="s">
        <v>57</v>
      </c>
      <c r="G118" s="163" t="s">
        <v>108</v>
      </c>
      <c r="H118" s="163" t="s">
        <v>109</v>
      </c>
      <c r="I118" s="164" t="s">
        <v>110</v>
      </c>
      <c r="J118" s="165" t="s">
        <v>93</v>
      </c>
      <c r="K118" s="166" t="s">
        <v>111</v>
      </c>
      <c r="L118" s="167"/>
      <c r="M118" s="82" t="s">
        <v>1</v>
      </c>
      <c r="N118" s="83" t="s">
        <v>39</v>
      </c>
      <c r="O118" s="83" t="s">
        <v>112</v>
      </c>
      <c r="P118" s="83" t="s">
        <v>113</v>
      </c>
      <c r="Q118" s="83" t="s">
        <v>114</v>
      </c>
      <c r="R118" s="83" t="s">
        <v>115</v>
      </c>
      <c r="S118" s="83" t="s">
        <v>116</v>
      </c>
      <c r="T118" s="84" t="s">
        <v>117</v>
      </c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</row>
    <row r="119" s="2" customFormat="1" ht="22.8" customHeight="1">
      <c r="A119" s="34"/>
      <c r="B119" s="35"/>
      <c r="C119" s="89" t="s">
        <v>94</v>
      </c>
      <c r="D119" s="34"/>
      <c r="E119" s="34"/>
      <c r="F119" s="34"/>
      <c r="G119" s="34"/>
      <c r="H119" s="34"/>
      <c r="I119" s="120"/>
      <c r="J119" s="168">
        <f>BK119</f>
        <v>0</v>
      </c>
      <c r="K119" s="34"/>
      <c r="L119" s="35"/>
      <c r="M119" s="85"/>
      <c r="N119" s="69"/>
      <c r="O119" s="86"/>
      <c r="P119" s="169">
        <f>P120</f>
        <v>0</v>
      </c>
      <c r="Q119" s="86"/>
      <c r="R119" s="169">
        <f>R120</f>
        <v>0.66600999999999999</v>
      </c>
      <c r="S119" s="86"/>
      <c r="T119" s="170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5" t="s">
        <v>74</v>
      </c>
      <c r="AU119" s="15" t="s">
        <v>95</v>
      </c>
      <c r="BK119" s="171">
        <f>BK120</f>
        <v>0</v>
      </c>
    </row>
    <row r="120" s="12" customFormat="1" ht="25.92" customHeight="1">
      <c r="A120" s="12"/>
      <c r="B120" s="172"/>
      <c r="C120" s="12"/>
      <c r="D120" s="173" t="s">
        <v>74</v>
      </c>
      <c r="E120" s="174" t="s">
        <v>118</v>
      </c>
      <c r="F120" s="174" t="s">
        <v>119</v>
      </c>
      <c r="G120" s="12"/>
      <c r="H120" s="12"/>
      <c r="I120" s="175"/>
      <c r="J120" s="176">
        <f>BK120</f>
        <v>0</v>
      </c>
      <c r="K120" s="12"/>
      <c r="L120" s="172"/>
      <c r="M120" s="177"/>
      <c r="N120" s="178"/>
      <c r="O120" s="178"/>
      <c r="P120" s="179">
        <f>P121+P129</f>
        <v>0</v>
      </c>
      <c r="Q120" s="178"/>
      <c r="R120" s="179">
        <f>R121+R129</f>
        <v>0.66600999999999999</v>
      </c>
      <c r="S120" s="178"/>
      <c r="T120" s="180">
        <f>T121+T129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73" t="s">
        <v>83</v>
      </c>
      <c r="AT120" s="181" t="s">
        <v>74</v>
      </c>
      <c r="AU120" s="181" t="s">
        <v>75</v>
      </c>
      <c r="AY120" s="173" t="s">
        <v>120</v>
      </c>
      <c r="BK120" s="182">
        <f>BK121+BK129</f>
        <v>0</v>
      </c>
    </row>
    <row r="121" s="12" customFormat="1" ht="22.8" customHeight="1">
      <c r="A121" s="12"/>
      <c r="B121" s="172"/>
      <c r="C121" s="12"/>
      <c r="D121" s="173" t="s">
        <v>74</v>
      </c>
      <c r="E121" s="183" t="s">
        <v>157</v>
      </c>
      <c r="F121" s="183" t="s">
        <v>273</v>
      </c>
      <c r="G121" s="12"/>
      <c r="H121" s="12"/>
      <c r="I121" s="175"/>
      <c r="J121" s="184">
        <f>BK121</f>
        <v>0</v>
      </c>
      <c r="K121" s="12"/>
      <c r="L121" s="172"/>
      <c r="M121" s="177"/>
      <c r="N121" s="178"/>
      <c r="O121" s="178"/>
      <c r="P121" s="179">
        <f>SUM(P122:P128)</f>
        <v>0</v>
      </c>
      <c r="Q121" s="178"/>
      <c r="R121" s="179">
        <f>SUM(R122:R128)</f>
        <v>0.66600999999999999</v>
      </c>
      <c r="S121" s="178"/>
      <c r="T121" s="180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3" t="s">
        <v>83</v>
      </c>
      <c r="AT121" s="181" t="s">
        <v>74</v>
      </c>
      <c r="AU121" s="181" t="s">
        <v>83</v>
      </c>
      <c r="AY121" s="173" t="s">
        <v>120</v>
      </c>
      <c r="BK121" s="182">
        <f>SUM(BK122:BK128)</f>
        <v>0</v>
      </c>
    </row>
    <row r="122" s="2" customFormat="1" ht="24" customHeight="1">
      <c r="A122" s="34"/>
      <c r="B122" s="185"/>
      <c r="C122" s="186" t="s">
        <v>83</v>
      </c>
      <c r="D122" s="186" t="s">
        <v>122</v>
      </c>
      <c r="E122" s="187" t="s">
        <v>404</v>
      </c>
      <c r="F122" s="188" t="s">
        <v>405</v>
      </c>
      <c r="G122" s="189" t="s">
        <v>125</v>
      </c>
      <c r="H122" s="190">
        <v>2</v>
      </c>
      <c r="I122" s="191"/>
      <c r="J122" s="192">
        <f>ROUND(I122*H122,2)</f>
        <v>0</v>
      </c>
      <c r="K122" s="193"/>
      <c r="L122" s="35"/>
      <c r="M122" s="194" t="s">
        <v>1</v>
      </c>
      <c r="N122" s="195" t="s">
        <v>41</v>
      </c>
      <c r="O122" s="73"/>
      <c r="P122" s="196">
        <f>O122*H122</f>
        <v>0</v>
      </c>
      <c r="Q122" s="196">
        <v>0.00051000000000000004</v>
      </c>
      <c r="R122" s="196">
        <f>Q122*H122</f>
        <v>0.0010200000000000001</v>
      </c>
      <c r="S122" s="196">
        <v>0</v>
      </c>
      <c r="T122" s="19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8" t="s">
        <v>126</v>
      </c>
      <c r="AT122" s="198" t="s">
        <v>122</v>
      </c>
      <c r="AU122" s="198" t="s">
        <v>127</v>
      </c>
      <c r="AY122" s="15" t="s">
        <v>120</v>
      </c>
      <c r="BE122" s="199">
        <f>IF(N122="základná",J122,0)</f>
        <v>0</v>
      </c>
      <c r="BF122" s="199">
        <f>IF(N122="znížená",J122,0)</f>
        <v>0</v>
      </c>
      <c r="BG122" s="199">
        <f>IF(N122="zákl. prenesená",J122,0)</f>
        <v>0</v>
      </c>
      <c r="BH122" s="199">
        <f>IF(N122="zníž. prenesená",J122,0)</f>
        <v>0</v>
      </c>
      <c r="BI122" s="199">
        <f>IF(N122="nulová",J122,0)</f>
        <v>0</v>
      </c>
      <c r="BJ122" s="15" t="s">
        <v>127</v>
      </c>
      <c r="BK122" s="199">
        <f>ROUND(I122*H122,2)</f>
        <v>0</v>
      </c>
      <c r="BL122" s="15" t="s">
        <v>126</v>
      </c>
      <c r="BM122" s="198" t="s">
        <v>406</v>
      </c>
    </row>
    <row r="123" s="2" customFormat="1" ht="48" customHeight="1">
      <c r="A123" s="34"/>
      <c r="B123" s="185"/>
      <c r="C123" s="200" t="s">
        <v>127</v>
      </c>
      <c r="D123" s="200" t="s">
        <v>244</v>
      </c>
      <c r="E123" s="201" t="s">
        <v>407</v>
      </c>
      <c r="F123" s="202" t="s">
        <v>408</v>
      </c>
      <c r="G123" s="203" t="s">
        <v>125</v>
      </c>
      <c r="H123" s="204">
        <v>2</v>
      </c>
      <c r="I123" s="205"/>
      <c r="J123" s="206">
        <f>ROUND(I123*H123,2)</f>
        <v>0</v>
      </c>
      <c r="K123" s="207"/>
      <c r="L123" s="208"/>
      <c r="M123" s="209" t="s">
        <v>1</v>
      </c>
      <c r="N123" s="210" t="s">
        <v>41</v>
      </c>
      <c r="O123" s="73"/>
      <c r="P123" s="196">
        <f>O123*H123</f>
        <v>0</v>
      </c>
      <c r="Q123" s="196">
        <v>0.023</v>
      </c>
      <c r="R123" s="196">
        <f>Q123*H123</f>
        <v>0.045999999999999999</v>
      </c>
      <c r="S123" s="196">
        <v>0</v>
      </c>
      <c r="T123" s="19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8" t="s">
        <v>152</v>
      </c>
      <c r="AT123" s="198" t="s">
        <v>244</v>
      </c>
      <c r="AU123" s="198" t="s">
        <v>127</v>
      </c>
      <c r="AY123" s="15" t="s">
        <v>120</v>
      </c>
      <c r="BE123" s="199">
        <f>IF(N123="základná",J123,0)</f>
        <v>0</v>
      </c>
      <c r="BF123" s="199">
        <f>IF(N123="znížená",J123,0)</f>
        <v>0</v>
      </c>
      <c r="BG123" s="199">
        <f>IF(N123="zákl. prenesená",J123,0)</f>
        <v>0</v>
      </c>
      <c r="BH123" s="199">
        <f>IF(N123="zníž. prenesená",J123,0)</f>
        <v>0</v>
      </c>
      <c r="BI123" s="199">
        <f>IF(N123="nulová",J123,0)</f>
        <v>0</v>
      </c>
      <c r="BJ123" s="15" t="s">
        <v>127</v>
      </c>
      <c r="BK123" s="199">
        <f>ROUND(I123*H123,2)</f>
        <v>0</v>
      </c>
      <c r="BL123" s="15" t="s">
        <v>126</v>
      </c>
      <c r="BM123" s="198" t="s">
        <v>409</v>
      </c>
    </row>
    <row r="124" s="2" customFormat="1" ht="24" customHeight="1">
      <c r="A124" s="34"/>
      <c r="B124" s="185"/>
      <c r="C124" s="186" t="s">
        <v>132</v>
      </c>
      <c r="D124" s="186" t="s">
        <v>122</v>
      </c>
      <c r="E124" s="187" t="s">
        <v>410</v>
      </c>
      <c r="F124" s="188" t="s">
        <v>411</v>
      </c>
      <c r="G124" s="189" t="s">
        <v>125</v>
      </c>
      <c r="H124" s="190">
        <v>12</v>
      </c>
      <c r="I124" s="191"/>
      <c r="J124" s="192">
        <f>ROUND(I124*H124,2)</f>
        <v>0</v>
      </c>
      <c r="K124" s="193"/>
      <c r="L124" s="35"/>
      <c r="M124" s="194" t="s">
        <v>1</v>
      </c>
      <c r="N124" s="195" t="s">
        <v>41</v>
      </c>
      <c r="O124" s="73"/>
      <c r="P124" s="196">
        <f>O124*H124</f>
        <v>0</v>
      </c>
      <c r="Q124" s="196">
        <v>0.00046999999999999999</v>
      </c>
      <c r="R124" s="196">
        <f>Q124*H124</f>
        <v>0.00564</v>
      </c>
      <c r="S124" s="196">
        <v>0</v>
      </c>
      <c r="T124" s="19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8" t="s">
        <v>126</v>
      </c>
      <c r="AT124" s="198" t="s">
        <v>122</v>
      </c>
      <c r="AU124" s="198" t="s">
        <v>127</v>
      </c>
      <c r="AY124" s="15" t="s">
        <v>120</v>
      </c>
      <c r="BE124" s="199">
        <f>IF(N124="základná",J124,0)</f>
        <v>0</v>
      </c>
      <c r="BF124" s="199">
        <f>IF(N124="znížená",J124,0)</f>
        <v>0</v>
      </c>
      <c r="BG124" s="199">
        <f>IF(N124="zákl. prenesená",J124,0)</f>
        <v>0</v>
      </c>
      <c r="BH124" s="199">
        <f>IF(N124="zníž. prenesená",J124,0)</f>
        <v>0</v>
      </c>
      <c r="BI124" s="199">
        <f>IF(N124="nulová",J124,0)</f>
        <v>0</v>
      </c>
      <c r="BJ124" s="15" t="s">
        <v>127</v>
      </c>
      <c r="BK124" s="199">
        <f>ROUND(I124*H124,2)</f>
        <v>0</v>
      </c>
      <c r="BL124" s="15" t="s">
        <v>126</v>
      </c>
      <c r="BM124" s="198" t="s">
        <v>412</v>
      </c>
    </row>
    <row r="125" s="2" customFormat="1" ht="36" customHeight="1">
      <c r="A125" s="34"/>
      <c r="B125" s="185"/>
      <c r="C125" s="200" t="s">
        <v>126</v>
      </c>
      <c r="D125" s="200" t="s">
        <v>244</v>
      </c>
      <c r="E125" s="201" t="s">
        <v>413</v>
      </c>
      <c r="F125" s="202" t="s">
        <v>414</v>
      </c>
      <c r="G125" s="203" t="s">
        <v>125</v>
      </c>
      <c r="H125" s="204">
        <v>3</v>
      </c>
      <c r="I125" s="205"/>
      <c r="J125" s="206">
        <f>ROUND(I125*H125,2)</f>
        <v>0</v>
      </c>
      <c r="K125" s="207"/>
      <c r="L125" s="208"/>
      <c r="M125" s="209" t="s">
        <v>1</v>
      </c>
      <c r="N125" s="210" t="s">
        <v>41</v>
      </c>
      <c r="O125" s="73"/>
      <c r="P125" s="196">
        <f>O125*H125</f>
        <v>0</v>
      </c>
      <c r="Q125" s="196">
        <v>0.044999999999999998</v>
      </c>
      <c r="R125" s="196">
        <f>Q125*H125</f>
        <v>0.13500000000000001</v>
      </c>
      <c r="S125" s="196">
        <v>0</v>
      </c>
      <c r="T125" s="19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8" t="s">
        <v>152</v>
      </c>
      <c r="AT125" s="198" t="s">
        <v>244</v>
      </c>
      <c r="AU125" s="198" t="s">
        <v>127</v>
      </c>
      <c r="AY125" s="15" t="s">
        <v>120</v>
      </c>
      <c r="BE125" s="199">
        <f>IF(N125="základná",J125,0)</f>
        <v>0</v>
      </c>
      <c r="BF125" s="199">
        <f>IF(N125="znížená",J125,0)</f>
        <v>0</v>
      </c>
      <c r="BG125" s="199">
        <f>IF(N125="zákl. prenesená",J125,0)</f>
        <v>0</v>
      </c>
      <c r="BH125" s="199">
        <f>IF(N125="zníž. prenesená",J125,0)</f>
        <v>0</v>
      </c>
      <c r="BI125" s="199">
        <f>IF(N125="nulová",J125,0)</f>
        <v>0</v>
      </c>
      <c r="BJ125" s="15" t="s">
        <v>127</v>
      </c>
      <c r="BK125" s="199">
        <f>ROUND(I125*H125,2)</f>
        <v>0</v>
      </c>
      <c r="BL125" s="15" t="s">
        <v>126</v>
      </c>
      <c r="BM125" s="198" t="s">
        <v>415</v>
      </c>
    </row>
    <row r="126" s="2" customFormat="1" ht="36" customHeight="1">
      <c r="A126" s="34"/>
      <c r="B126" s="185"/>
      <c r="C126" s="200" t="s">
        <v>140</v>
      </c>
      <c r="D126" s="200" t="s">
        <v>244</v>
      </c>
      <c r="E126" s="201" t="s">
        <v>416</v>
      </c>
      <c r="F126" s="202" t="s">
        <v>417</v>
      </c>
      <c r="G126" s="203" t="s">
        <v>125</v>
      </c>
      <c r="H126" s="204">
        <v>9</v>
      </c>
      <c r="I126" s="205"/>
      <c r="J126" s="206">
        <f>ROUND(I126*H126,2)</f>
        <v>0</v>
      </c>
      <c r="K126" s="207"/>
      <c r="L126" s="208"/>
      <c r="M126" s="209" t="s">
        <v>1</v>
      </c>
      <c r="N126" s="210" t="s">
        <v>41</v>
      </c>
      <c r="O126" s="73"/>
      <c r="P126" s="196">
        <f>O126*H126</f>
        <v>0</v>
      </c>
      <c r="Q126" s="196">
        <v>0.044999999999999998</v>
      </c>
      <c r="R126" s="196">
        <f>Q126*H126</f>
        <v>0.40499999999999997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152</v>
      </c>
      <c r="AT126" s="198" t="s">
        <v>244</v>
      </c>
      <c r="AU126" s="198" t="s">
        <v>127</v>
      </c>
      <c r="AY126" s="15" t="s">
        <v>120</v>
      </c>
      <c r="BE126" s="199">
        <f>IF(N126="základná",J126,0)</f>
        <v>0</v>
      </c>
      <c r="BF126" s="199">
        <f>IF(N126="znížená",J126,0)</f>
        <v>0</v>
      </c>
      <c r="BG126" s="199">
        <f>IF(N126="zákl. prenesená",J126,0)</f>
        <v>0</v>
      </c>
      <c r="BH126" s="199">
        <f>IF(N126="zníž. prenesená",J126,0)</f>
        <v>0</v>
      </c>
      <c r="BI126" s="199">
        <f>IF(N126="nulová",J126,0)</f>
        <v>0</v>
      </c>
      <c r="BJ126" s="15" t="s">
        <v>127</v>
      </c>
      <c r="BK126" s="199">
        <f>ROUND(I126*H126,2)</f>
        <v>0</v>
      </c>
      <c r="BL126" s="15" t="s">
        <v>126</v>
      </c>
      <c r="BM126" s="198" t="s">
        <v>418</v>
      </c>
    </row>
    <row r="127" s="2" customFormat="1" ht="24" customHeight="1">
      <c r="A127" s="34"/>
      <c r="B127" s="185"/>
      <c r="C127" s="186" t="s">
        <v>144</v>
      </c>
      <c r="D127" s="186" t="s">
        <v>122</v>
      </c>
      <c r="E127" s="187" t="s">
        <v>419</v>
      </c>
      <c r="F127" s="188" t="s">
        <v>420</v>
      </c>
      <c r="G127" s="189" t="s">
        <v>125</v>
      </c>
      <c r="H127" s="190">
        <v>5</v>
      </c>
      <c r="I127" s="191"/>
      <c r="J127" s="192">
        <f>ROUND(I127*H127,2)</f>
        <v>0</v>
      </c>
      <c r="K127" s="193"/>
      <c r="L127" s="35"/>
      <c r="M127" s="194" t="s">
        <v>1</v>
      </c>
      <c r="N127" s="195" t="s">
        <v>41</v>
      </c>
      <c r="O127" s="73"/>
      <c r="P127" s="196">
        <f>O127*H127</f>
        <v>0</v>
      </c>
      <c r="Q127" s="196">
        <v>0.00067000000000000002</v>
      </c>
      <c r="R127" s="196">
        <f>Q127*H127</f>
        <v>0.0033500000000000001</v>
      </c>
      <c r="S127" s="196">
        <v>0</v>
      </c>
      <c r="T127" s="19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126</v>
      </c>
      <c r="AT127" s="198" t="s">
        <v>122</v>
      </c>
      <c r="AU127" s="198" t="s">
        <v>127</v>
      </c>
      <c r="AY127" s="15" t="s">
        <v>120</v>
      </c>
      <c r="BE127" s="199">
        <f>IF(N127="základná",J127,0)</f>
        <v>0</v>
      </c>
      <c r="BF127" s="199">
        <f>IF(N127="znížená",J127,0)</f>
        <v>0</v>
      </c>
      <c r="BG127" s="199">
        <f>IF(N127="zákl. prenesená",J127,0)</f>
        <v>0</v>
      </c>
      <c r="BH127" s="199">
        <f>IF(N127="zníž. prenesená",J127,0)</f>
        <v>0</v>
      </c>
      <c r="BI127" s="199">
        <f>IF(N127="nulová",J127,0)</f>
        <v>0</v>
      </c>
      <c r="BJ127" s="15" t="s">
        <v>127</v>
      </c>
      <c r="BK127" s="199">
        <f>ROUND(I127*H127,2)</f>
        <v>0</v>
      </c>
      <c r="BL127" s="15" t="s">
        <v>126</v>
      </c>
      <c r="BM127" s="198" t="s">
        <v>421</v>
      </c>
    </row>
    <row r="128" s="2" customFormat="1" ht="36" customHeight="1">
      <c r="A128" s="34"/>
      <c r="B128" s="185"/>
      <c r="C128" s="200" t="s">
        <v>148</v>
      </c>
      <c r="D128" s="200" t="s">
        <v>244</v>
      </c>
      <c r="E128" s="201" t="s">
        <v>422</v>
      </c>
      <c r="F128" s="202" t="s">
        <v>423</v>
      </c>
      <c r="G128" s="203" t="s">
        <v>125</v>
      </c>
      <c r="H128" s="204">
        <v>5</v>
      </c>
      <c r="I128" s="205"/>
      <c r="J128" s="206">
        <f>ROUND(I128*H128,2)</f>
        <v>0</v>
      </c>
      <c r="K128" s="207"/>
      <c r="L128" s="208"/>
      <c r="M128" s="209" t="s">
        <v>1</v>
      </c>
      <c r="N128" s="210" t="s">
        <v>41</v>
      </c>
      <c r="O128" s="73"/>
      <c r="P128" s="196">
        <f>O128*H128</f>
        <v>0</v>
      </c>
      <c r="Q128" s="196">
        <v>0.014</v>
      </c>
      <c r="R128" s="196">
        <f>Q128*H128</f>
        <v>0.070000000000000007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152</v>
      </c>
      <c r="AT128" s="198" t="s">
        <v>244</v>
      </c>
      <c r="AU128" s="198" t="s">
        <v>127</v>
      </c>
      <c r="AY128" s="15" t="s">
        <v>120</v>
      </c>
      <c r="BE128" s="199">
        <f>IF(N128="základná",J128,0)</f>
        <v>0</v>
      </c>
      <c r="BF128" s="199">
        <f>IF(N128="znížená",J128,0)</f>
        <v>0</v>
      </c>
      <c r="BG128" s="199">
        <f>IF(N128="zákl. prenesená",J128,0)</f>
        <v>0</v>
      </c>
      <c r="BH128" s="199">
        <f>IF(N128="zníž. prenesená",J128,0)</f>
        <v>0</v>
      </c>
      <c r="BI128" s="199">
        <f>IF(N128="nulová",J128,0)</f>
        <v>0</v>
      </c>
      <c r="BJ128" s="15" t="s">
        <v>127</v>
      </c>
      <c r="BK128" s="199">
        <f>ROUND(I128*H128,2)</f>
        <v>0</v>
      </c>
      <c r="BL128" s="15" t="s">
        <v>126</v>
      </c>
      <c r="BM128" s="198" t="s">
        <v>424</v>
      </c>
    </row>
    <row r="129" s="12" customFormat="1" ht="22.8" customHeight="1">
      <c r="A129" s="12"/>
      <c r="B129" s="172"/>
      <c r="C129" s="12"/>
      <c r="D129" s="173" t="s">
        <v>74</v>
      </c>
      <c r="E129" s="183" t="s">
        <v>323</v>
      </c>
      <c r="F129" s="183" t="s">
        <v>324</v>
      </c>
      <c r="G129" s="12"/>
      <c r="H129" s="12"/>
      <c r="I129" s="175"/>
      <c r="J129" s="184">
        <f>BK129</f>
        <v>0</v>
      </c>
      <c r="K129" s="12"/>
      <c r="L129" s="172"/>
      <c r="M129" s="177"/>
      <c r="N129" s="178"/>
      <c r="O129" s="178"/>
      <c r="P129" s="179">
        <f>P130</f>
        <v>0</v>
      </c>
      <c r="Q129" s="178"/>
      <c r="R129" s="179">
        <f>R130</f>
        <v>0</v>
      </c>
      <c r="S129" s="178"/>
      <c r="T129" s="18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3" t="s">
        <v>83</v>
      </c>
      <c r="AT129" s="181" t="s">
        <v>74</v>
      </c>
      <c r="AU129" s="181" t="s">
        <v>83</v>
      </c>
      <c r="AY129" s="173" t="s">
        <v>120</v>
      </c>
      <c r="BK129" s="182">
        <f>BK130</f>
        <v>0</v>
      </c>
    </row>
    <row r="130" s="2" customFormat="1" ht="24" customHeight="1">
      <c r="A130" s="34"/>
      <c r="B130" s="185"/>
      <c r="C130" s="186" t="s">
        <v>152</v>
      </c>
      <c r="D130" s="186" t="s">
        <v>122</v>
      </c>
      <c r="E130" s="187" t="s">
        <v>425</v>
      </c>
      <c r="F130" s="188" t="s">
        <v>426</v>
      </c>
      <c r="G130" s="189" t="s">
        <v>309</v>
      </c>
      <c r="H130" s="190">
        <v>0.66600000000000004</v>
      </c>
      <c r="I130" s="191"/>
      <c r="J130" s="192">
        <f>ROUND(I130*H130,2)</f>
        <v>0</v>
      </c>
      <c r="K130" s="193"/>
      <c r="L130" s="35"/>
      <c r="M130" s="211" t="s">
        <v>1</v>
      </c>
      <c r="N130" s="212" t="s">
        <v>41</v>
      </c>
      <c r="O130" s="213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126</v>
      </c>
      <c r="AT130" s="198" t="s">
        <v>122</v>
      </c>
      <c r="AU130" s="198" t="s">
        <v>127</v>
      </c>
      <c r="AY130" s="15" t="s">
        <v>120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127</v>
      </c>
      <c r="BK130" s="199">
        <f>ROUND(I130*H130,2)</f>
        <v>0</v>
      </c>
      <c r="BL130" s="15" t="s">
        <v>126</v>
      </c>
      <c r="BM130" s="198" t="s">
        <v>427</v>
      </c>
    </row>
    <row r="131" s="2" customFormat="1" ht="6.96" customHeight="1">
      <c r="A131" s="34"/>
      <c r="B131" s="56"/>
      <c r="C131" s="57"/>
      <c r="D131" s="57"/>
      <c r="E131" s="57"/>
      <c r="F131" s="57"/>
      <c r="G131" s="57"/>
      <c r="H131" s="57"/>
      <c r="I131" s="144"/>
      <c r="J131" s="57"/>
      <c r="K131" s="57"/>
      <c r="L131" s="35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RG_ATELIER-PC\DODO</dc:creator>
  <cp:lastModifiedBy>RG_ATELIER-PC\DODO</cp:lastModifiedBy>
  <dcterms:created xsi:type="dcterms:W3CDTF">2021-05-19T14:08:41Z</dcterms:created>
  <dcterms:modified xsi:type="dcterms:W3CDTF">2021-05-19T14:08:42Z</dcterms:modified>
</cp:coreProperties>
</file>