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27495" windowHeight="13485" activeTab="2"/>
  </bookViews>
  <sheets>
    <sheet name="Rekapitulácia stavby" sheetId="1" r:id="rId1"/>
    <sheet name="01 - Rozšírenie" sheetId="2" r:id="rId2"/>
    <sheet name="02 - Stavebné úpravy" sheetId="3" r:id="rId3"/>
    <sheet name="03 - TZB" sheetId="4" r:id="rId4"/>
    <sheet name="04 - Elektroinštalácia" sheetId="5" r:id="rId5"/>
  </sheets>
  <definedNames>
    <definedName name="_xlnm._FilterDatabase" localSheetId="1" hidden="1">'01 - Rozšírenie'!$C$129:$K$235</definedName>
    <definedName name="_xlnm._FilterDatabase" localSheetId="2" hidden="1">'02 - Stavebné úpravy'!$C$137:$K$286</definedName>
    <definedName name="_xlnm._FilterDatabase" localSheetId="3" hidden="1">'03 - TZB'!$C$126:$K$196</definedName>
    <definedName name="_xlnm._FilterDatabase" localSheetId="4" hidden="1">'04 - Elektroinštalácia'!$C$119:$K$214</definedName>
    <definedName name="_xlnm.Print_Titles" localSheetId="1">'01 - Rozšírenie'!$129:$129</definedName>
    <definedName name="_xlnm.Print_Titles" localSheetId="2">'02 - Stavebné úpravy'!$137:$137</definedName>
    <definedName name="_xlnm.Print_Titles" localSheetId="3">'03 - TZB'!$126:$126</definedName>
    <definedName name="_xlnm.Print_Titles" localSheetId="4">'04 - Elektroinštalácia'!$119:$119</definedName>
    <definedName name="_xlnm.Print_Titles" localSheetId="0">'Rekapitulácia stavby'!$92:$92</definedName>
    <definedName name="_xlnm.Print_Area" localSheetId="1">'01 - Rozšírenie'!$C$117:$K$235</definedName>
    <definedName name="_xlnm.Print_Area" localSheetId="2">'02 - Stavebné úpravy'!$C$125:$K$286</definedName>
    <definedName name="_xlnm.Print_Area" localSheetId="3">'03 - TZB'!$C$114:$K$196</definedName>
    <definedName name="_xlnm.Print_Area" localSheetId="4">'04 - Elektroinštalácia'!$C$107:$K$214</definedName>
    <definedName name="_xlnm.Print_Area" localSheetId="0">'Rekapitulácia stavby'!$D$4:$AO$76,'Rekapitulácia stavby'!$C$82:$AQ$99</definedName>
  </definedNames>
  <calcPr calcId="145621"/>
</workbook>
</file>

<file path=xl/calcChain.xml><?xml version="1.0" encoding="utf-8"?>
<calcChain xmlns="http://schemas.openxmlformats.org/spreadsheetml/2006/main">
  <c r="J37" i="5" l="1"/>
  <c r="J36" i="5"/>
  <c r="AY98" i="1"/>
  <c r="J35" i="5"/>
  <c r="AX98" i="1"/>
  <c r="BI214" i="5"/>
  <c r="BH214" i="5"/>
  <c r="BG214" i="5"/>
  <c r="BE214" i="5"/>
  <c r="T214" i="5"/>
  <c r="R214" i="5"/>
  <c r="P214" i="5"/>
  <c r="BI213" i="5"/>
  <c r="BH213" i="5"/>
  <c r="BG213" i="5"/>
  <c r="BE213" i="5"/>
  <c r="T213" i="5"/>
  <c r="R213" i="5"/>
  <c r="P213" i="5"/>
  <c r="BI212" i="5"/>
  <c r="BH212" i="5"/>
  <c r="BG212" i="5"/>
  <c r="BE212" i="5"/>
  <c r="T212" i="5"/>
  <c r="R212" i="5"/>
  <c r="P212" i="5"/>
  <c r="BI210" i="5"/>
  <c r="BH210" i="5"/>
  <c r="BG210" i="5"/>
  <c r="BE210" i="5"/>
  <c r="T210" i="5"/>
  <c r="R210" i="5"/>
  <c r="P210" i="5"/>
  <c r="BI209" i="5"/>
  <c r="BH209" i="5"/>
  <c r="BG209" i="5"/>
  <c r="BE209" i="5"/>
  <c r="T209" i="5"/>
  <c r="R209" i="5"/>
  <c r="P209" i="5"/>
  <c r="BI208" i="5"/>
  <c r="BH208" i="5"/>
  <c r="BG208" i="5"/>
  <c r="BE208" i="5"/>
  <c r="T208" i="5"/>
  <c r="R208" i="5"/>
  <c r="P208" i="5"/>
  <c r="BI207" i="5"/>
  <c r="BH207" i="5"/>
  <c r="BG207" i="5"/>
  <c r="BE207" i="5"/>
  <c r="T207" i="5"/>
  <c r="R207" i="5"/>
  <c r="P207" i="5"/>
  <c r="BI205" i="5"/>
  <c r="BH205" i="5"/>
  <c r="BG205" i="5"/>
  <c r="BE205" i="5"/>
  <c r="T205" i="5"/>
  <c r="R205" i="5"/>
  <c r="P205" i="5"/>
  <c r="BI204" i="5"/>
  <c r="BH204" i="5"/>
  <c r="BG204" i="5"/>
  <c r="BE204" i="5"/>
  <c r="T204" i="5"/>
  <c r="R204" i="5"/>
  <c r="P204" i="5"/>
  <c r="BI203" i="5"/>
  <c r="BH203" i="5"/>
  <c r="BG203" i="5"/>
  <c r="BE203" i="5"/>
  <c r="T203" i="5"/>
  <c r="R203" i="5"/>
  <c r="P203" i="5"/>
  <c r="BI202" i="5"/>
  <c r="BH202" i="5"/>
  <c r="BG202" i="5"/>
  <c r="BE202" i="5"/>
  <c r="T202" i="5"/>
  <c r="R202" i="5"/>
  <c r="P202" i="5"/>
  <c r="BI201" i="5"/>
  <c r="BH201" i="5"/>
  <c r="BG201" i="5"/>
  <c r="BE201" i="5"/>
  <c r="T201" i="5"/>
  <c r="R201" i="5"/>
  <c r="P201" i="5"/>
  <c r="BI200" i="5"/>
  <c r="BH200" i="5"/>
  <c r="BG200" i="5"/>
  <c r="BE200" i="5"/>
  <c r="T200" i="5"/>
  <c r="R200" i="5"/>
  <c r="P200" i="5"/>
  <c r="BI199" i="5"/>
  <c r="BH199" i="5"/>
  <c r="BG199" i="5"/>
  <c r="BE199" i="5"/>
  <c r="T199" i="5"/>
  <c r="R199" i="5"/>
  <c r="P199" i="5"/>
  <c r="BI196" i="5"/>
  <c r="BH196" i="5"/>
  <c r="BG196" i="5"/>
  <c r="BE196" i="5"/>
  <c r="T196" i="5"/>
  <c r="R196" i="5"/>
  <c r="P196" i="5"/>
  <c r="BI195" i="5"/>
  <c r="BH195" i="5"/>
  <c r="BG195" i="5"/>
  <c r="BE195" i="5"/>
  <c r="T195" i="5"/>
  <c r="R195" i="5"/>
  <c r="P195" i="5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4" i="5"/>
  <c r="BH184" i="5"/>
  <c r="BG184" i="5"/>
  <c r="BE184" i="5"/>
  <c r="T184" i="5"/>
  <c r="R184" i="5"/>
  <c r="P184" i="5"/>
  <c r="BI181" i="5"/>
  <c r="BH181" i="5"/>
  <c r="BG181" i="5"/>
  <c r="BE181" i="5"/>
  <c r="T181" i="5"/>
  <c r="R181" i="5"/>
  <c r="P181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4" i="5"/>
  <c r="BH124" i="5"/>
  <c r="BG124" i="5"/>
  <c r="BE124" i="5"/>
  <c r="T124" i="5"/>
  <c r="R124" i="5"/>
  <c r="P124" i="5"/>
  <c r="BI123" i="5"/>
  <c r="BH123" i="5"/>
  <c r="BG123" i="5"/>
  <c r="BE123" i="5"/>
  <c r="T123" i="5"/>
  <c r="R123" i="5"/>
  <c r="P123" i="5"/>
  <c r="F114" i="5"/>
  <c r="E112" i="5"/>
  <c r="F89" i="5"/>
  <c r="E87" i="5"/>
  <c r="J24" i="5"/>
  <c r="E24" i="5"/>
  <c r="J92" i="5" s="1"/>
  <c r="J23" i="5"/>
  <c r="J21" i="5"/>
  <c r="E21" i="5"/>
  <c r="J116" i="5" s="1"/>
  <c r="J20" i="5"/>
  <c r="J18" i="5"/>
  <c r="E18" i="5"/>
  <c r="F117" i="5" s="1"/>
  <c r="J17" i="5"/>
  <c r="J15" i="5"/>
  <c r="E15" i="5"/>
  <c r="F116" i="5" s="1"/>
  <c r="J14" i="5"/>
  <c r="J12" i="5"/>
  <c r="J114" i="5"/>
  <c r="E7" i="5"/>
  <c r="E85" i="5"/>
  <c r="J37" i="4"/>
  <c r="J36" i="4"/>
  <c r="AY97" i="1" s="1"/>
  <c r="J35" i="4"/>
  <c r="AX97" i="1" s="1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3" i="4"/>
  <c r="BH133" i="4"/>
  <c r="BG133" i="4"/>
  <c r="BE133" i="4"/>
  <c r="T133" i="4"/>
  <c r="R133" i="4"/>
  <c r="P133" i="4"/>
  <c r="BI130" i="4"/>
  <c r="BH130" i="4"/>
  <c r="BG130" i="4"/>
  <c r="BE130" i="4"/>
  <c r="T130" i="4"/>
  <c r="T129" i="4" s="1"/>
  <c r="T128" i="4" s="1"/>
  <c r="R130" i="4"/>
  <c r="R129" i="4"/>
  <c r="R128" i="4" s="1"/>
  <c r="P130" i="4"/>
  <c r="P129" i="4" s="1"/>
  <c r="P128" i="4" s="1"/>
  <c r="J124" i="4"/>
  <c r="J123" i="4"/>
  <c r="F123" i="4"/>
  <c r="F121" i="4"/>
  <c r="E119" i="4"/>
  <c r="J92" i="4"/>
  <c r="J91" i="4"/>
  <c r="F91" i="4"/>
  <c r="F89" i="4"/>
  <c r="E87" i="4"/>
  <c r="J18" i="4"/>
  <c r="E18" i="4"/>
  <c r="F124" i="4" s="1"/>
  <c r="J17" i="4"/>
  <c r="J12" i="4"/>
  <c r="J89" i="4"/>
  <c r="E7" i="4"/>
  <c r="E117" i="4"/>
  <c r="J37" i="3"/>
  <c r="J36" i="3"/>
  <c r="AY96" i="1" s="1"/>
  <c r="J35" i="3"/>
  <c r="AX96" i="1" s="1"/>
  <c r="BI286" i="3"/>
  <c r="BH286" i="3"/>
  <c r="BG286" i="3"/>
  <c r="BE286" i="3"/>
  <c r="T286" i="3"/>
  <c r="T285" i="3" s="1"/>
  <c r="R286" i="3"/>
  <c r="R285" i="3" s="1"/>
  <c r="P286" i="3"/>
  <c r="P285" i="3" s="1"/>
  <c r="BI284" i="3"/>
  <c r="BH284" i="3"/>
  <c r="BG284" i="3"/>
  <c r="BE284" i="3"/>
  <c r="T284" i="3"/>
  <c r="R284" i="3"/>
  <c r="P284" i="3"/>
  <c r="BI283" i="3"/>
  <c r="BH283" i="3"/>
  <c r="BG283" i="3"/>
  <c r="BE283" i="3"/>
  <c r="T283" i="3"/>
  <c r="R283" i="3"/>
  <c r="P283" i="3"/>
  <c r="BI282" i="3"/>
  <c r="BH282" i="3"/>
  <c r="BG282" i="3"/>
  <c r="BE282" i="3"/>
  <c r="T282" i="3"/>
  <c r="R282" i="3"/>
  <c r="P282" i="3"/>
  <c r="BI281" i="3"/>
  <c r="BH281" i="3"/>
  <c r="BG281" i="3"/>
  <c r="BE281" i="3"/>
  <c r="T281" i="3"/>
  <c r="R281" i="3"/>
  <c r="P281" i="3"/>
  <c r="BI279" i="3"/>
  <c r="BH279" i="3"/>
  <c r="BG279" i="3"/>
  <c r="BE279" i="3"/>
  <c r="T279" i="3"/>
  <c r="R279" i="3"/>
  <c r="P279" i="3"/>
  <c r="BI278" i="3"/>
  <c r="BH278" i="3"/>
  <c r="BG278" i="3"/>
  <c r="BE278" i="3"/>
  <c r="T278" i="3"/>
  <c r="R278" i="3"/>
  <c r="P278" i="3"/>
  <c r="BI277" i="3"/>
  <c r="BH277" i="3"/>
  <c r="BG277" i="3"/>
  <c r="BE277" i="3"/>
  <c r="T277" i="3"/>
  <c r="R277" i="3"/>
  <c r="P277" i="3"/>
  <c r="BI275" i="3"/>
  <c r="BH275" i="3"/>
  <c r="BG275" i="3"/>
  <c r="BE275" i="3"/>
  <c r="T275" i="3"/>
  <c r="R275" i="3"/>
  <c r="P275" i="3"/>
  <c r="BI274" i="3"/>
  <c r="BH274" i="3"/>
  <c r="BG274" i="3"/>
  <c r="BE274" i="3"/>
  <c r="T274" i="3"/>
  <c r="R274" i="3"/>
  <c r="P274" i="3"/>
  <c r="BI273" i="3"/>
  <c r="BH273" i="3"/>
  <c r="BG273" i="3"/>
  <c r="BE273" i="3"/>
  <c r="T273" i="3"/>
  <c r="R273" i="3"/>
  <c r="P273" i="3"/>
  <c r="BI272" i="3"/>
  <c r="BH272" i="3"/>
  <c r="BG272" i="3"/>
  <c r="BE272" i="3"/>
  <c r="T272" i="3"/>
  <c r="R272" i="3"/>
  <c r="P272" i="3"/>
  <c r="BI271" i="3"/>
  <c r="BH271" i="3"/>
  <c r="BG271" i="3"/>
  <c r="BE271" i="3"/>
  <c r="T271" i="3"/>
  <c r="R271" i="3"/>
  <c r="P271" i="3"/>
  <c r="BI269" i="3"/>
  <c r="BH269" i="3"/>
  <c r="BG269" i="3"/>
  <c r="BE269" i="3"/>
  <c r="T269" i="3"/>
  <c r="R269" i="3"/>
  <c r="P269" i="3"/>
  <c r="BI268" i="3"/>
  <c r="BH268" i="3"/>
  <c r="BG268" i="3"/>
  <c r="BE268" i="3"/>
  <c r="T268" i="3"/>
  <c r="R268" i="3"/>
  <c r="P268" i="3"/>
  <c r="BI267" i="3"/>
  <c r="BH267" i="3"/>
  <c r="BG267" i="3"/>
  <c r="BE267" i="3"/>
  <c r="T267" i="3"/>
  <c r="R267" i="3"/>
  <c r="P267" i="3"/>
  <c r="BI265" i="3"/>
  <c r="BH265" i="3"/>
  <c r="BG265" i="3"/>
  <c r="BE265" i="3"/>
  <c r="T265" i="3"/>
  <c r="R265" i="3"/>
  <c r="P265" i="3"/>
  <c r="BI264" i="3"/>
  <c r="BH264" i="3"/>
  <c r="BG264" i="3"/>
  <c r="BE264" i="3"/>
  <c r="T264" i="3"/>
  <c r="R264" i="3"/>
  <c r="P264" i="3"/>
  <c r="BI262" i="3"/>
  <c r="BH262" i="3"/>
  <c r="BG262" i="3"/>
  <c r="BE262" i="3"/>
  <c r="T262" i="3"/>
  <c r="R262" i="3"/>
  <c r="P262" i="3"/>
  <c r="BI261" i="3"/>
  <c r="BH261" i="3"/>
  <c r="BG261" i="3"/>
  <c r="BE261" i="3"/>
  <c r="T261" i="3"/>
  <c r="R261" i="3"/>
  <c r="P261" i="3"/>
  <c r="BI260" i="3"/>
  <c r="BH260" i="3"/>
  <c r="BG260" i="3"/>
  <c r="BE260" i="3"/>
  <c r="T260" i="3"/>
  <c r="R260" i="3"/>
  <c r="P260" i="3"/>
  <c r="BI259" i="3"/>
  <c r="BH259" i="3"/>
  <c r="BG259" i="3"/>
  <c r="BE259" i="3"/>
  <c r="T259" i="3"/>
  <c r="R259" i="3"/>
  <c r="P259" i="3"/>
  <c r="BI258" i="3"/>
  <c r="BH258" i="3"/>
  <c r="BG258" i="3"/>
  <c r="BE258" i="3"/>
  <c r="T258" i="3"/>
  <c r="R258" i="3"/>
  <c r="P258" i="3"/>
  <c r="BI257" i="3"/>
  <c r="BH257" i="3"/>
  <c r="BG257" i="3"/>
  <c r="BE257" i="3"/>
  <c r="T257" i="3"/>
  <c r="R257" i="3"/>
  <c r="P257" i="3"/>
  <c r="BI256" i="3"/>
  <c r="BH256" i="3"/>
  <c r="BG256" i="3"/>
  <c r="BE256" i="3"/>
  <c r="T256" i="3"/>
  <c r="R256" i="3"/>
  <c r="P256" i="3"/>
  <c r="BI255" i="3"/>
  <c r="BH255" i="3"/>
  <c r="BG255" i="3"/>
  <c r="BE255" i="3"/>
  <c r="T255" i="3"/>
  <c r="R255" i="3"/>
  <c r="P255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2" i="3"/>
  <c r="BH242" i="3"/>
  <c r="BG242" i="3"/>
  <c r="BE242" i="3"/>
  <c r="T242" i="3"/>
  <c r="R242" i="3"/>
  <c r="P242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0" i="3"/>
  <c r="BH180" i="3"/>
  <c r="BG180" i="3"/>
  <c r="BE180" i="3"/>
  <c r="T180" i="3"/>
  <c r="R180" i="3"/>
  <c r="P180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6" i="3"/>
  <c r="BH156" i="3"/>
  <c r="BG156" i="3"/>
  <c r="BE156" i="3"/>
  <c r="T156" i="3"/>
  <c r="R156" i="3"/>
  <c r="P156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1" i="3"/>
  <c r="BH141" i="3"/>
  <c r="BG141" i="3"/>
  <c r="BE141" i="3"/>
  <c r="T141" i="3"/>
  <c r="T140" i="3" s="1"/>
  <c r="R141" i="3"/>
  <c r="R140" i="3" s="1"/>
  <c r="P141" i="3"/>
  <c r="P140" i="3" s="1"/>
  <c r="J135" i="3"/>
  <c r="J134" i="3"/>
  <c r="F134" i="3"/>
  <c r="F132" i="3"/>
  <c r="E130" i="3"/>
  <c r="J92" i="3"/>
  <c r="J91" i="3"/>
  <c r="F91" i="3"/>
  <c r="F89" i="3"/>
  <c r="E87" i="3"/>
  <c r="J18" i="3"/>
  <c r="E18" i="3"/>
  <c r="F92" i="3" s="1"/>
  <c r="J17" i="3"/>
  <c r="J12" i="3"/>
  <c r="J132" i="3" s="1"/>
  <c r="E7" i="3"/>
  <c r="E85" i="3" s="1"/>
  <c r="J37" i="2"/>
  <c r="J36" i="2"/>
  <c r="AY95" i="1"/>
  <c r="J35" i="2"/>
  <c r="AX95" i="1"/>
  <c r="BI235" i="2"/>
  <c r="BH235" i="2"/>
  <c r="BG235" i="2"/>
  <c r="BE235" i="2"/>
  <c r="T235" i="2"/>
  <c r="T234" i="2"/>
  <c r="R235" i="2"/>
  <c r="R234" i="2"/>
  <c r="P235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J127" i="2"/>
  <c r="J126" i="2"/>
  <c r="F126" i="2"/>
  <c r="F124" i="2"/>
  <c r="E122" i="2"/>
  <c r="J92" i="2"/>
  <c r="J91" i="2"/>
  <c r="F91" i="2"/>
  <c r="F89" i="2"/>
  <c r="E87" i="2"/>
  <c r="J18" i="2"/>
  <c r="E18" i="2"/>
  <c r="F127" i="2"/>
  <c r="J17" i="2"/>
  <c r="J12" i="2"/>
  <c r="J124" i="2" s="1"/>
  <c r="E7" i="2"/>
  <c r="E120" i="2" s="1"/>
  <c r="L90" i="1"/>
  <c r="AM90" i="1"/>
  <c r="AM89" i="1"/>
  <c r="L89" i="1"/>
  <c r="AM87" i="1"/>
  <c r="L87" i="1"/>
  <c r="L85" i="1"/>
  <c r="L84" i="1"/>
  <c r="J214" i="5"/>
  <c r="J212" i="5"/>
  <c r="BK201" i="5"/>
  <c r="BK200" i="5"/>
  <c r="J196" i="5"/>
  <c r="J192" i="5"/>
  <c r="BK191" i="5"/>
  <c r="BK188" i="5"/>
  <c r="BK187" i="5"/>
  <c r="J184" i="5"/>
  <c r="BK181" i="5"/>
  <c r="BK178" i="5"/>
  <c r="J177" i="5"/>
  <c r="J174" i="5"/>
  <c r="J172" i="5"/>
  <c r="J171" i="5"/>
  <c r="J170" i="5"/>
  <c r="J169" i="5"/>
  <c r="J167" i="5"/>
  <c r="J166" i="5"/>
  <c r="J165" i="5"/>
  <c r="J164" i="5"/>
  <c r="J163" i="5"/>
  <c r="BK162" i="5"/>
  <c r="J161" i="5"/>
  <c r="BK160" i="5"/>
  <c r="J157" i="5"/>
  <c r="BK156" i="5"/>
  <c r="BK155" i="5"/>
  <c r="BK152" i="5"/>
  <c r="BK151" i="5"/>
  <c r="J150" i="5"/>
  <c r="J149" i="5"/>
  <c r="J147" i="5"/>
  <c r="J146" i="5"/>
  <c r="BK145" i="5"/>
  <c r="J144" i="5"/>
  <c r="BK143" i="5"/>
  <c r="J142" i="5"/>
  <c r="BK141" i="5"/>
  <c r="BK138" i="5"/>
  <c r="J136" i="5"/>
  <c r="J135" i="5"/>
  <c r="BK133" i="5"/>
  <c r="BK132" i="5"/>
  <c r="BK127" i="5"/>
  <c r="J123" i="5"/>
  <c r="BK196" i="4"/>
  <c r="J196" i="4"/>
  <c r="BK195" i="4"/>
  <c r="BK193" i="4"/>
  <c r="J188" i="4"/>
  <c r="J186" i="4"/>
  <c r="BK185" i="4"/>
  <c r="BK184" i="4"/>
  <c r="J183" i="4"/>
  <c r="BK182" i="4"/>
  <c r="BK181" i="4"/>
  <c r="BK178" i="4"/>
  <c r="J175" i="4"/>
  <c r="J173" i="4"/>
  <c r="BK172" i="4"/>
  <c r="J171" i="4"/>
  <c r="J170" i="4"/>
  <c r="J168" i="4"/>
  <c r="BK167" i="4"/>
  <c r="BK164" i="4"/>
  <c r="J163" i="4"/>
  <c r="BK161" i="4"/>
  <c r="BK160" i="4"/>
  <c r="J157" i="4"/>
  <c r="BK154" i="4"/>
  <c r="J153" i="4"/>
  <c r="BK150" i="4"/>
  <c r="J149" i="4"/>
  <c r="BK147" i="4"/>
  <c r="J146" i="4"/>
  <c r="J143" i="4"/>
  <c r="BK142" i="4"/>
  <c r="J141" i="4"/>
  <c r="J140" i="4"/>
  <c r="J139" i="4"/>
  <c r="BK138" i="4"/>
  <c r="BK135" i="4"/>
  <c r="J133" i="4"/>
  <c r="J130" i="4"/>
  <c r="J283" i="3"/>
  <c r="J282" i="3"/>
  <c r="J281" i="3"/>
  <c r="BK279" i="3"/>
  <c r="BK278" i="3"/>
  <c r="J277" i="3"/>
  <c r="J272" i="3"/>
  <c r="J268" i="3"/>
  <c r="J265" i="3"/>
  <c r="J261" i="3"/>
  <c r="J260" i="3"/>
  <c r="J259" i="3"/>
  <c r="J256" i="3"/>
  <c r="BK255" i="3"/>
  <c r="BK253" i="3"/>
  <c r="BK252" i="3"/>
  <c r="J250" i="3"/>
  <c r="BK247" i="3"/>
  <c r="BK242" i="3"/>
  <c r="BK240" i="3"/>
  <c r="BK239" i="3"/>
  <c r="J236" i="3"/>
  <c r="BK235" i="3"/>
  <c r="J233" i="3"/>
  <c r="BK230" i="3"/>
  <c r="J229" i="3"/>
  <c r="BK224" i="3"/>
  <c r="BK217" i="3"/>
  <c r="J215" i="3"/>
  <c r="BK214" i="3"/>
  <c r="J213" i="3"/>
  <c r="J212" i="3"/>
  <c r="BK211" i="3"/>
  <c r="BK210" i="3"/>
  <c r="J209" i="3"/>
  <c r="BK208" i="3"/>
  <c r="J207" i="3"/>
  <c r="BK205" i="3"/>
  <c r="BK204" i="3"/>
  <c r="J203" i="3"/>
  <c r="J202" i="3"/>
  <c r="J200" i="3"/>
  <c r="BK198" i="3"/>
  <c r="J195" i="3"/>
  <c r="J192" i="3"/>
  <c r="J191" i="3"/>
  <c r="J189" i="3"/>
  <c r="BK186" i="3"/>
  <c r="BK185" i="3"/>
  <c r="J180" i="3"/>
  <c r="J176" i="3"/>
  <c r="J173" i="3"/>
  <c r="J172" i="3"/>
  <c r="BK171" i="3"/>
  <c r="J170" i="3"/>
  <c r="BK169" i="3"/>
  <c r="J168" i="3"/>
  <c r="BK166" i="3"/>
  <c r="BK165" i="3"/>
  <c r="J164" i="3"/>
  <c r="BK161" i="3"/>
  <c r="J160" i="3"/>
  <c r="BK158" i="3"/>
  <c r="J156" i="3"/>
  <c r="J151" i="3"/>
  <c r="J149" i="3"/>
  <c r="J148" i="3"/>
  <c r="BK146" i="3"/>
  <c r="J145" i="3"/>
  <c r="J143" i="3"/>
  <c r="J141" i="3"/>
  <c r="J233" i="2"/>
  <c r="BK231" i="2"/>
  <c r="J228" i="2"/>
  <c r="BK226" i="2"/>
  <c r="BK221" i="2"/>
  <c r="BK217" i="2"/>
  <c r="J215" i="2"/>
  <c r="J212" i="2"/>
  <c r="J211" i="2"/>
  <c r="BK203" i="2"/>
  <c r="J202" i="2"/>
  <c r="BK201" i="2"/>
  <c r="BK200" i="2"/>
  <c r="J198" i="2"/>
  <c r="BK197" i="2"/>
  <c r="BK194" i="2"/>
  <c r="J193" i="2"/>
  <c r="BK192" i="2"/>
  <c r="J191" i="2"/>
  <c r="J190" i="2"/>
  <c r="J189" i="2"/>
  <c r="J188" i="2"/>
  <c r="BK187" i="2"/>
  <c r="BK183" i="2"/>
  <c r="J181" i="2"/>
  <c r="BK178" i="2"/>
  <c r="J177" i="2"/>
  <c r="J176" i="2"/>
  <c r="J174" i="2"/>
  <c r="BK173" i="2"/>
  <c r="J173" i="2"/>
  <c r="J171" i="2"/>
  <c r="J170" i="2"/>
  <c r="BK169" i="2"/>
  <c r="J166" i="2"/>
  <c r="BK164" i="2"/>
  <c r="J149" i="2"/>
  <c r="J144" i="2"/>
  <c r="J143" i="2"/>
  <c r="BK141" i="2"/>
  <c r="BK139" i="2"/>
  <c r="J133" i="2"/>
  <c r="AS94" i="1"/>
  <c r="J213" i="5"/>
  <c r="J208" i="5"/>
  <c r="BK207" i="5"/>
  <c r="J205" i="5"/>
  <c r="J204" i="5"/>
  <c r="J203" i="5"/>
  <c r="J202" i="5"/>
  <c r="J200" i="5"/>
  <c r="J199" i="5"/>
  <c r="J195" i="5"/>
  <c r="J178" i="5"/>
  <c r="J173" i="5"/>
  <c r="BK172" i="5"/>
  <c r="BK171" i="5"/>
  <c r="BK168" i="5"/>
  <c r="BK163" i="5"/>
  <c r="J160" i="5"/>
  <c r="J159" i="5"/>
  <c r="BK158" i="5"/>
  <c r="BK157" i="5"/>
  <c r="J155" i="5"/>
  <c r="BK154" i="5"/>
  <c r="J153" i="5"/>
  <c r="J152" i="5"/>
  <c r="BK150" i="5"/>
  <c r="BK149" i="5"/>
  <c r="J148" i="5"/>
  <c r="BK147" i="5"/>
  <c r="BK146" i="5"/>
  <c r="J145" i="5"/>
  <c r="J140" i="5"/>
  <c r="BK139" i="5"/>
  <c r="J137" i="5"/>
  <c r="BK135" i="5"/>
  <c r="J134" i="5"/>
  <c r="BK131" i="5"/>
  <c r="J128" i="5"/>
  <c r="J127" i="5"/>
  <c r="J124" i="5"/>
  <c r="BK123" i="5"/>
  <c r="J271" i="3"/>
  <c r="BK269" i="3"/>
  <c r="BK267" i="3"/>
  <c r="BK264" i="3"/>
  <c r="J262" i="3"/>
  <c r="BK261" i="3"/>
  <c r="BK258" i="3"/>
  <c r="J255" i="3"/>
  <c r="J252" i="3"/>
  <c r="J249" i="3"/>
  <c r="BK246" i="3"/>
  <c r="J244" i="3"/>
  <c r="J242" i="3"/>
  <c r="J241" i="3"/>
  <c r="J240" i="3"/>
  <c r="J239" i="3"/>
  <c r="J237" i="3"/>
  <c r="J235" i="3"/>
  <c r="BK234" i="3"/>
  <c r="BK232" i="3"/>
  <c r="J231" i="3"/>
  <c r="J230" i="3"/>
  <c r="BK227" i="3"/>
  <c r="BK225" i="3"/>
  <c r="BK220" i="3"/>
  <c r="J218" i="3"/>
  <c r="J217" i="3"/>
  <c r="BK215" i="3"/>
  <c r="J214" i="3"/>
  <c r="BK213" i="3"/>
  <c r="J211" i="3"/>
  <c r="J210" i="3"/>
  <c r="BK209" i="3"/>
  <c r="J208" i="3"/>
  <c r="BK203" i="3"/>
  <c r="J201" i="3"/>
  <c r="BK196" i="3"/>
  <c r="BK195" i="3"/>
  <c r="BK194" i="3"/>
  <c r="J187" i="3"/>
  <c r="BK184" i="3"/>
  <c r="BK183" i="3"/>
  <c r="J177" i="3"/>
  <c r="BK173" i="3"/>
  <c r="BK172" i="3"/>
  <c r="J163" i="3"/>
  <c r="BK160" i="3"/>
  <c r="BK159" i="3"/>
  <c r="BK153" i="3"/>
  <c r="BK148" i="3"/>
  <c r="BK144" i="3"/>
  <c r="BK141" i="3"/>
  <c r="BK230" i="2"/>
  <c r="J229" i="2"/>
  <c r="J225" i="2"/>
  <c r="BK224" i="2"/>
  <c r="BK223" i="2"/>
  <c r="BK222" i="2"/>
  <c r="BK220" i="2"/>
  <c r="J218" i="2"/>
  <c r="J217" i="2"/>
  <c r="BK216" i="2"/>
  <c r="BK212" i="2"/>
  <c r="BK211" i="2"/>
  <c r="J210" i="2"/>
  <c r="J209" i="2"/>
  <c r="J208" i="2"/>
  <c r="BK206" i="2"/>
  <c r="J205" i="2"/>
  <c r="J200" i="2"/>
  <c r="J194" i="2"/>
  <c r="BK193" i="2"/>
  <c r="BK191" i="2"/>
  <c r="BK190" i="2"/>
  <c r="BK186" i="2"/>
  <c r="J183" i="2"/>
  <c r="BK182" i="2"/>
  <c r="BK180" i="2"/>
  <c r="BK176" i="2"/>
  <c r="BK175" i="2"/>
  <c r="BK174" i="2"/>
  <c r="J172" i="2"/>
  <c r="BK170" i="2"/>
  <c r="BK167" i="2"/>
  <c r="BK166" i="2"/>
  <c r="BK165" i="2"/>
  <c r="BK163" i="2"/>
  <c r="J162" i="2"/>
  <c r="J161" i="2"/>
  <c r="J160" i="2"/>
  <c r="J159" i="2"/>
  <c r="BK158" i="2"/>
  <c r="J157" i="2"/>
  <c r="J156" i="2"/>
  <c r="J155" i="2"/>
  <c r="J154" i="2"/>
  <c r="BK152" i="2"/>
  <c r="J151" i="2"/>
  <c r="J150" i="2"/>
  <c r="BK148" i="2"/>
  <c r="BK146" i="2"/>
  <c r="BK145" i="2"/>
  <c r="BK144" i="2"/>
  <c r="BK142" i="2"/>
  <c r="BK140" i="2"/>
  <c r="J139" i="2"/>
  <c r="BK213" i="5"/>
  <c r="BK212" i="5"/>
  <c r="J210" i="5"/>
  <c r="BK209" i="5"/>
  <c r="BK208" i="5"/>
  <c r="BK205" i="5"/>
  <c r="BK202" i="5"/>
  <c r="BK195" i="5"/>
  <c r="BK192" i="5"/>
  <c r="J191" i="5"/>
  <c r="J188" i="5"/>
  <c r="J187" i="5"/>
  <c r="BK184" i="5"/>
  <c r="J181" i="5"/>
  <c r="BK177" i="5"/>
  <c r="BK174" i="5"/>
  <c r="BK173" i="5"/>
  <c r="BK170" i="5"/>
  <c r="BK169" i="5"/>
  <c r="J168" i="5"/>
  <c r="BK167" i="5"/>
  <c r="BK166" i="5"/>
  <c r="BK165" i="5"/>
  <c r="BK164" i="5"/>
  <c r="J162" i="5"/>
  <c r="BK161" i="5"/>
  <c r="BK159" i="5"/>
  <c r="J158" i="5"/>
  <c r="J156" i="5"/>
  <c r="J154" i="5"/>
  <c r="BK153" i="5"/>
  <c r="J151" i="5"/>
  <c r="BK148" i="5"/>
  <c r="BK144" i="5"/>
  <c r="J143" i="5"/>
  <c r="BK142" i="5"/>
  <c r="J141" i="5"/>
  <c r="BK140" i="5"/>
  <c r="J139" i="5"/>
  <c r="J138" i="5"/>
  <c r="BK137" i="5"/>
  <c r="BK136" i="5"/>
  <c r="BK134" i="5"/>
  <c r="J133" i="5"/>
  <c r="J132" i="5"/>
  <c r="J131" i="5"/>
  <c r="BK128" i="5"/>
  <c r="BK124" i="5"/>
  <c r="BK192" i="4"/>
  <c r="BK190" i="4"/>
  <c r="BK189" i="4"/>
  <c r="J184" i="4"/>
  <c r="J181" i="4"/>
  <c r="BK180" i="4"/>
  <c r="J179" i="4"/>
  <c r="J178" i="4"/>
  <c r="BK176" i="4"/>
  <c r="BK175" i="4"/>
  <c r="BK173" i="4"/>
  <c r="BK171" i="4"/>
  <c r="BK170" i="4"/>
  <c r="J169" i="4"/>
  <c r="BK165" i="4"/>
  <c r="J162" i="4"/>
  <c r="J160" i="4"/>
  <c r="BK159" i="4"/>
  <c r="J158" i="4"/>
  <c r="J156" i="4"/>
  <c r="BK155" i="4"/>
  <c r="BK152" i="4"/>
  <c r="BK149" i="4"/>
  <c r="BK148" i="4"/>
  <c r="J145" i="4"/>
  <c r="J142" i="4"/>
  <c r="J136" i="4"/>
  <c r="BK133" i="4"/>
  <c r="BK130" i="4"/>
  <c r="BK277" i="3"/>
  <c r="BK275" i="3"/>
  <c r="BK274" i="3"/>
  <c r="BK273" i="3"/>
  <c r="J267" i="3"/>
  <c r="BK259" i="3"/>
  <c r="J257" i="3"/>
  <c r="J253" i="3"/>
  <c r="BK251" i="3"/>
  <c r="BK250" i="3"/>
  <c r="BK249" i="3"/>
  <c r="BK243" i="3"/>
  <c r="BK241" i="3"/>
  <c r="BK236" i="3"/>
  <c r="J234" i="3"/>
  <c r="BK229" i="3"/>
  <c r="BK228" i="3"/>
  <c r="J227" i="3"/>
  <c r="J226" i="3"/>
  <c r="J224" i="3"/>
  <c r="J223" i="3"/>
  <c r="J222" i="3"/>
  <c r="BK221" i="3"/>
  <c r="J219" i="3"/>
  <c r="J216" i="3"/>
  <c r="BK206" i="3"/>
  <c r="J205" i="3"/>
  <c r="J204" i="3"/>
  <c r="BK199" i="3"/>
  <c r="J198" i="3"/>
  <c r="J196" i="3"/>
  <c r="J193" i="3"/>
  <c r="BK192" i="3"/>
  <c r="BK191" i="3"/>
  <c r="J190" i="3"/>
  <c r="BK189" i="3"/>
  <c r="J186" i="3"/>
  <c r="J184" i="3"/>
  <c r="BK177" i="3"/>
  <c r="BK176" i="3"/>
  <c r="BK168" i="3"/>
  <c r="J165" i="3"/>
  <c r="BK162" i="3"/>
  <c r="J161" i="3"/>
  <c r="J159" i="3"/>
  <c r="J154" i="3"/>
  <c r="J152" i="3"/>
  <c r="BK149" i="3"/>
  <c r="J146" i="3"/>
  <c r="BK235" i="2"/>
  <c r="BK233" i="2"/>
  <c r="J232" i="2"/>
  <c r="BK229" i="2"/>
  <c r="J222" i="2"/>
  <c r="J220" i="2"/>
  <c r="BK219" i="2"/>
  <c r="BK214" i="2"/>
  <c r="BK205" i="2"/>
  <c r="J204" i="2"/>
  <c r="J201" i="2"/>
  <c r="J199" i="2"/>
  <c r="J197" i="2"/>
  <c r="J196" i="2"/>
  <c r="J192" i="2"/>
  <c r="BK189" i="2"/>
  <c r="BK188" i="2"/>
  <c r="J187" i="2"/>
  <c r="J186" i="2"/>
  <c r="J182" i="2"/>
  <c r="BK181" i="2"/>
  <c r="J180" i="2"/>
  <c r="J178" i="2"/>
  <c r="BK177" i="2"/>
  <c r="J175" i="2"/>
  <c r="BK172" i="2"/>
  <c r="BK171" i="2"/>
  <c r="J169" i="2"/>
  <c r="J167" i="2"/>
  <c r="J165" i="2"/>
  <c r="J164" i="2"/>
  <c r="J163" i="2"/>
  <c r="BK162" i="2"/>
  <c r="BK161" i="2"/>
  <c r="BK160" i="2"/>
  <c r="BK159" i="2"/>
  <c r="J158" i="2"/>
  <c r="BK157" i="2"/>
  <c r="BK156" i="2"/>
  <c r="BK155" i="2"/>
  <c r="BK154" i="2"/>
  <c r="J152" i="2"/>
  <c r="BK151" i="2"/>
  <c r="BK150" i="2"/>
  <c r="BK149" i="2"/>
  <c r="J148" i="2"/>
  <c r="J146" i="2"/>
  <c r="J145" i="2"/>
  <c r="BK143" i="2"/>
  <c r="J142" i="2"/>
  <c r="J141" i="2"/>
  <c r="J140" i="2"/>
  <c r="BK138" i="2"/>
  <c r="J138" i="2"/>
  <c r="BK136" i="2"/>
  <c r="J136" i="2"/>
  <c r="BK135" i="2"/>
  <c r="J135" i="2"/>
  <c r="BK134" i="2"/>
  <c r="J134" i="2"/>
  <c r="BK133" i="2"/>
  <c r="BK214" i="5"/>
  <c r="BK210" i="5"/>
  <c r="J209" i="5"/>
  <c r="J207" i="5"/>
  <c r="BK204" i="5"/>
  <c r="BK203" i="5"/>
  <c r="J201" i="5"/>
  <c r="BK199" i="5"/>
  <c r="BK196" i="5"/>
  <c r="J195" i="4"/>
  <c r="J193" i="4"/>
  <c r="J192" i="4"/>
  <c r="J190" i="4"/>
  <c r="J189" i="4"/>
  <c r="BK188" i="4"/>
  <c r="BK186" i="4"/>
  <c r="J185" i="4"/>
  <c r="BK183" i="4"/>
  <c r="J182" i="4"/>
  <c r="J180" i="4"/>
  <c r="BK179" i="4"/>
  <c r="J176" i="4"/>
  <c r="J172" i="4"/>
  <c r="BK169" i="4"/>
  <c r="BK168" i="4"/>
  <c r="J167" i="4"/>
  <c r="J165" i="4"/>
  <c r="J164" i="4"/>
  <c r="BK163" i="4"/>
  <c r="BK162" i="4"/>
  <c r="J161" i="4"/>
  <c r="J159" i="4"/>
  <c r="BK158" i="4"/>
  <c r="BK157" i="4"/>
  <c r="BK156" i="4"/>
  <c r="J155" i="4"/>
  <c r="J154" i="4"/>
  <c r="BK153" i="4"/>
  <c r="J152" i="4"/>
  <c r="J150" i="4"/>
  <c r="J148" i="4"/>
  <c r="J147" i="4"/>
  <c r="BK146" i="4"/>
  <c r="BK145" i="4"/>
  <c r="BK143" i="4"/>
  <c r="BK141" i="4"/>
  <c r="BK140" i="4"/>
  <c r="BK139" i="4"/>
  <c r="J138" i="4"/>
  <c r="BK136" i="4"/>
  <c r="J135" i="4"/>
  <c r="BK286" i="3"/>
  <c r="J286" i="3"/>
  <c r="BK284" i="3"/>
  <c r="J284" i="3"/>
  <c r="BK283" i="3"/>
  <c r="BK282" i="3"/>
  <c r="BK281" i="3"/>
  <c r="J279" i="3"/>
  <c r="J278" i="3"/>
  <c r="J275" i="3"/>
  <c r="J274" i="3"/>
  <c r="J273" i="3"/>
  <c r="BK272" i="3"/>
  <c r="BK271" i="3"/>
  <c r="J269" i="3"/>
  <c r="BK268" i="3"/>
  <c r="BK265" i="3"/>
  <c r="J264" i="3"/>
  <c r="BK262" i="3"/>
  <c r="BK260" i="3"/>
  <c r="J258" i="3"/>
  <c r="BK257" i="3"/>
  <c r="BK256" i="3"/>
  <c r="J251" i="3"/>
  <c r="J247" i="3"/>
  <c r="J246" i="3"/>
  <c r="BK244" i="3"/>
  <c r="J243" i="3"/>
  <c r="BK237" i="3"/>
  <c r="BK233" i="3"/>
  <c r="J232" i="3"/>
  <c r="BK231" i="3"/>
  <c r="J228" i="3"/>
  <c r="BK226" i="3"/>
  <c r="J225" i="3"/>
  <c r="BK223" i="3"/>
  <c r="BK222" i="3"/>
  <c r="J221" i="3"/>
  <c r="J220" i="3"/>
  <c r="BK219" i="3"/>
  <c r="BK218" i="3"/>
  <c r="BK216" i="3"/>
  <c r="BK212" i="3"/>
  <c r="BK207" i="3"/>
  <c r="J206" i="3"/>
  <c r="BK202" i="3"/>
  <c r="BK201" i="3"/>
  <c r="BK200" i="3"/>
  <c r="J199" i="3"/>
  <c r="J194" i="3"/>
  <c r="BK193" i="3"/>
  <c r="BK190" i="3"/>
  <c r="BK187" i="3"/>
  <c r="J185" i="3"/>
  <c r="J183" i="3"/>
  <c r="BK180" i="3"/>
  <c r="J171" i="3"/>
  <c r="BK170" i="3"/>
  <c r="J169" i="3"/>
  <c r="J166" i="3"/>
  <c r="BK164" i="3"/>
  <c r="BK163" i="3"/>
  <c r="J162" i="3"/>
  <c r="J158" i="3"/>
  <c r="BK156" i="3"/>
  <c r="BK154" i="3"/>
  <c r="J153" i="3"/>
  <c r="BK152" i="3"/>
  <c r="BK151" i="3"/>
  <c r="BK145" i="3"/>
  <c r="J144" i="3"/>
  <c r="BK143" i="3"/>
  <c r="J235" i="2"/>
  <c r="BK232" i="2"/>
  <c r="J231" i="2"/>
  <c r="J230" i="2"/>
  <c r="BK228" i="2"/>
  <c r="J226" i="2"/>
  <c r="BK225" i="2"/>
  <c r="J224" i="2"/>
  <c r="J223" i="2"/>
  <c r="J221" i="2"/>
  <c r="J219" i="2"/>
  <c r="BK218" i="2"/>
  <c r="J216" i="2"/>
  <c r="BK215" i="2"/>
  <c r="J214" i="2"/>
  <c r="BK210" i="2"/>
  <c r="BK209" i="2"/>
  <c r="BK208" i="2"/>
  <c r="J206" i="2"/>
  <c r="BK204" i="2"/>
  <c r="J203" i="2"/>
  <c r="BK202" i="2"/>
  <c r="BK199" i="2"/>
  <c r="BK198" i="2"/>
  <c r="BK196" i="2"/>
  <c r="R132" i="2" l="1"/>
  <c r="T137" i="2"/>
  <c r="BK153" i="2"/>
  <c r="J153" i="2" s="1"/>
  <c r="J101" i="2" s="1"/>
  <c r="BK168" i="2"/>
  <c r="J168" i="2"/>
  <c r="J102" i="2" s="1"/>
  <c r="BK179" i="2"/>
  <c r="J179" i="2"/>
  <c r="J103" i="2"/>
  <c r="BK185" i="2"/>
  <c r="BK195" i="2"/>
  <c r="J195" i="2"/>
  <c r="J106" i="2"/>
  <c r="BK207" i="2"/>
  <c r="J207" i="2" s="1"/>
  <c r="J107" i="2" s="1"/>
  <c r="R207" i="2"/>
  <c r="T213" i="2"/>
  <c r="P227" i="2"/>
  <c r="P142" i="3"/>
  <c r="BK147" i="3"/>
  <c r="J147" i="3" s="1"/>
  <c r="J100" i="3" s="1"/>
  <c r="R147" i="3"/>
  <c r="P150" i="3"/>
  <c r="BK157" i="3"/>
  <c r="J157" i="3"/>
  <c r="J102" i="3"/>
  <c r="T157" i="3"/>
  <c r="R167" i="3"/>
  <c r="BK175" i="3"/>
  <c r="J175" i="3"/>
  <c r="J105" i="3" s="1"/>
  <c r="R175" i="3"/>
  <c r="R174" i="3"/>
  <c r="BK182" i="3"/>
  <c r="J182" i="3" s="1"/>
  <c r="J107" i="3" s="1"/>
  <c r="R182" i="3"/>
  <c r="BK197" i="3"/>
  <c r="J197" i="3" s="1"/>
  <c r="J109" i="3" s="1"/>
  <c r="P197" i="3"/>
  <c r="BK238" i="3"/>
  <c r="J238" i="3" s="1"/>
  <c r="J110" i="3" s="1"/>
  <c r="T238" i="3"/>
  <c r="P245" i="3"/>
  <c r="BK248" i="3"/>
  <c r="J248" i="3" s="1"/>
  <c r="J112" i="3" s="1"/>
  <c r="BK254" i="3"/>
  <c r="J254" i="3" s="1"/>
  <c r="J113" i="3" s="1"/>
  <c r="T254" i="3"/>
  <c r="T266" i="3"/>
  <c r="T270" i="3"/>
  <c r="R276" i="3"/>
  <c r="T276" i="3"/>
  <c r="R280" i="3"/>
  <c r="R132" i="4"/>
  <c r="P137" i="4"/>
  <c r="BK144" i="4"/>
  <c r="J144" i="4"/>
  <c r="J102" i="4" s="1"/>
  <c r="BK151" i="4"/>
  <c r="J151" i="4"/>
  <c r="J103" i="4"/>
  <c r="BK166" i="4"/>
  <c r="J166" i="4" s="1"/>
  <c r="J104" i="4" s="1"/>
  <c r="T166" i="4"/>
  <c r="T187" i="4"/>
  <c r="R191" i="4"/>
  <c r="R194" i="4"/>
  <c r="T122" i="5"/>
  <c r="BK211" i="5"/>
  <c r="J211" i="5" s="1"/>
  <c r="J100" i="5" s="1"/>
  <c r="BK137" i="2"/>
  <c r="J137" i="2" s="1"/>
  <c r="J99" i="2" s="1"/>
  <c r="BK147" i="2"/>
  <c r="J147" i="2"/>
  <c r="J100" i="2" s="1"/>
  <c r="T147" i="2"/>
  <c r="T153" i="2"/>
  <c r="T168" i="2"/>
  <c r="T131" i="2" s="1"/>
  <c r="R179" i="2"/>
  <c r="T185" i="2"/>
  <c r="T195" i="2"/>
  <c r="BK213" i="2"/>
  <c r="J213" i="2" s="1"/>
  <c r="J108" i="2" s="1"/>
  <c r="R227" i="2"/>
  <c r="BK142" i="3"/>
  <c r="J142" i="3" s="1"/>
  <c r="J99" i="3" s="1"/>
  <c r="R142" i="3"/>
  <c r="P147" i="3"/>
  <c r="T147" i="3"/>
  <c r="T150" i="3"/>
  <c r="R157" i="3"/>
  <c r="R139" i="3" s="1"/>
  <c r="P167" i="3"/>
  <c r="P175" i="3"/>
  <c r="P174" i="3"/>
  <c r="BK188" i="3"/>
  <c r="J188" i="3" s="1"/>
  <c r="J108" i="3" s="1"/>
  <c r="R197" i="3"/>
  <c r="R238" i="3"/>
  <c r="T245" i="3"/>
  <c r="R248" i="3"/>
  <c r="R254" i="3"/>
  <c r="P266" i="3"/>
  <c r="BK270" i="3"/>
  <c r="J270" i="3" s="1"/>
  <c r="J115" i="3" s="1"/>
  <c r="BK276" i="3"/>
  <c r="J276" i="3" s="1"/>
  <c r="J116" i="3" s="1"/>
  <c r="P280" i="3"/>
  <c r="BK132" i="4"/>
  <c r="J132" i="4" s="1"/>
  <c r="J100" i="4" s="1"/>
  <c r="T132" i="4"/>
  <c r="R137" i="4"/>
  <c r="P144" i="4"/>
  <c r="P151" i="4"/>
  <c r="T151" i="4"/>
  <c r="R166" i="4"/>
  <c r="P187" i="4"/>
  <c r="BK191" i="4"/>
  <c r="J191" i="4"/>
  <c r="J106" i="4"/>
  <c r="BK194" i="4"/>
  <c r="J194" i="4" s="1"/>
  <c r="J107" i="4" s="1"/>
  <c r="T194" i="4"/>
  <c r="BK122" i="5"/>
  <c r="R211" i="5"/>
  <c r="BK132" i="2"/>
  <c r="J132" i="2"/>
  <c r="J98" i="2" s="1"/>
  <c r="T132" i="2"/>
  <c r="R137" i="2"/>
  <c r="R147" i="2"/>
  <c r="R153" i="2"/>
  <c r="R168" i="2"/>
  <c r="T179" i="2"/>
  <c r="R185" i="2"/>
  <c r="R195" i="2"/>
  <c r="P213" i="2"/>
  <c r="T227" i="2"/>
  <c r="R122" i="5"/>
  <c r="R121" i="5" s="1"/>
  <c r="R120" i="5" s="1"/>
  <c r="BK206" i="5"/>
  <c r="J206" i="5" s="1"/>
  <c r="J99" i="5" s="1"/>
  <c r="P206" i="5"/>
  <c r="R206" i="5"/>
  <c r="P211" i="5"/>
  <c r="P132" i="2"/>
  <c r="P137" i="2"/>
  <c r="P147" i="2"/>
  <c r="P153" i="2"/>
  <c r="P168" i="2"/>
  <c r="P179" i="2"/>
  <c r="P185" i="2"/>
  <c r="P195" i="2"/>
  <c r="P207" i="2"/>
  <c r="T207" i="2"/>
  <c r="R213" i="2"/>
  <c r="BK227" i="2"/>
  <c r="J227" i="2" s="1"/>
  <c r="J109" i="2" s="1"/>
  <c r="T142" i="3"/>
  <c r="T139" i="3" s="1"/>
  <c r="BK150" i="3"/>
  <c r="J150" i="3"/>
  <c r="J101" i="3"/>
  <c r="R150" i="3"/>
  <c r="P157" i="3"/>
  <c r="P139" i="3" s="1"/>
  <c r="BK167" i="3"/>
  <c r="J167" i="3"/>
  <c r="J103" i="3" s="1"/>
  <c r="T167" i="3"/>
  <c r="T175" i="3"/>
  <c r="T174" i="3"/>
  <c r="P182" i="3"/>
  <c r="T182" i="3"/>
  <c r="P188" i="3"/>
  <c r="R188" i="3"/>
  <c r="T188" i="3"/>
  <c r="T197" i="3"/>
  <c r="P238" i="3"/>
  <c r="BK245" i="3"/>
  <c r="J245" i="3" s="1"/>
  <c r="J111" i="3" s="1"/>
  <c r="R245" i="3"/>
  <c r="P248" i="3"/>
  <c r="T248" i="3"/>
  <c r="P254" i="3"/>
  <c r="BK266" i="3"/>
  <c r="J266" i="3"/>
  <c r="J114" i="3" s="1"/>
  <c r="R266" i="3"/>
  <c r="P270" i="3"/>
  <c r="R270" i="3"/>
  <c r="P276" i="3"/>
  <c r="BK280" i="3"/>
  <c r="J280" i="3"/>
  <c r="J117" i="3"/>
  <c r="T280" i="3"/>
  <c r="P132" i="4"/>
  <c r="BK137" i="4"/>
  <c r="J137" i="4"/>
  <c r="J101" i="4" s="1"/>
  <c r="T137" i="4"/>
  <c r="R144" i="4"/>
  <c r="T144" i="4"/>
  <c r="R151" i="4"/>
  <c r="P166" i="4"/>
  <c r="BK187" i="4"/>
  <c r="J187" i="4"/>
  <c r="J105" i="4" s="1"/>
  <c r="R187" i="4"/>
  <c r="P191" i="4"/>
  <c r="T191" i="4"/>
  <c r="P194" i="4"/>
  <c r="P122" i="5"/>
  <c r="P121" i="5"/>
  <c r="P120" i="5"/>
  <c r="AU98" i="1" s="1"/>
  <c r="T206" i="5"/>
  <c r="T211" i="5"/>
  <c r="BF198" i="2"/>
  <c r="BF205" i="2"/>
  <c r="BF209" i="2"/>
  <c r="BF212" i="2"/>
  <c r="BF214" i="2"/>
  <c r="BF215" i="2"/>
  <c r="BF220" i="2"/>
  <c r="BF222" i="2"/>
  <c r="BF225" i="2"/>
  <c r="BF229" i="2"/>
  <c r="BF232" i="2"/>
  <c r="BF233" i="2"/>
  <c r="J89" i="3"/>
  <c r="E128" i="3"/>
  <c r="BF141" i="3"/>
  <c r="BF143" i="3"/>
  <c r="BF154" i="3"/>
  <c r="BF165" i="3"/>
  <c r="BF166" i="3"/>
  <c r="BF172" i="3"/>
  <c r="BF180" i="3"/>
  <c r="BF184" i="3"/>
  <c r="BF193" i="3"/>
  <c r="BF202" i="3"/>
  <c r="BF204" i="3"/>
  <c r="BF210" i="3"/>
  <c r="BF223" i="3"/>
  <c r="BF224" i="3"/>
  <c r="BF225" i="3"/>
  <c r="BF228" i="3"/>
  <c r="BF243" i="3"/>
  <c r="BF246" i="3"/>
  <c r="BF250" i="3"/>
  <c r="BF257" i="3"/>
  <c r="BF262" i="3"/>
  <c r="BF277" i="3"/>
  <c r="BF279" i="3"/>
  <c r="BF282" i="3"/>
  <c r="BF283" i="3"/>
  <c r="BF284" i="3"/>
  <c r="BF286" i="3"/>
  <c r="BK140" i="3"/>
  <c r="J140" i="3" s="1"/>
  <c r="J98" i="3" s="1"/>
  <c r="F92" i="4"/>
  <c r="BF135" i="4"/>
  <c r="BF136" i="4"/>
  <c r="BF138" i="4"/>
  <c r="BF141" i="4"/>
  <c r="BF145" i="4"/>
  <c r="BF148" i="4"/>
  <c r="BF159" i="4"/>
  <c r="BF162" i="4"/>
  <c r="BF168" i="4"/>
  <c r="BF170" i="4"/>
  <c r="BF172" i="4"/>
  <c r="BF186" i="4"/>
  <c r="BF190" i="4"/>
  <c r="BK129" i="4"/>
  <c r="BK128" i="4"/>
  <c r="BF196" i="5"/>
  <c r="BF203" i="5"/>
  <c r="BF205" i="5"/>
  <c r="E85" i="2"/>
  <c r="J89" i="2"/>
  <c r="BF133" i="2"/>
  <c r="BF134" i="2"/>
  <c r="BF135" i="2"/>
  <c r="BF136" i="2"/>
  <c r="BF138" i="2"/>
  <c r="BF149" i="2"/>
  <c r="BF160" i="2"/>
  <c r="BF162" i="2"/>
  <c r="BF165" i="2"/>
  <c r="BF167" i="2"/>
  <c r="BF169" i="2"/>
  <c r="BF175" i="2"/>
  <c r="BF182" i="2"/>
  <c r="BF190" i="2"/>
  <c r="BF194" i="2"/>
  <c r="BF196" i="2"/>
  <c r="BF203" i="2"/>
  <c r="BF206" i="2"/>
  <c r="BF218" i="2"/>
  <c r="BF219" i="2"/>
  <c r="BF221" i="2"/>
  <c r="BF226" i="2"/>
  <c r="BF231" i="2"/>
  <c r="BF235" i="2"/>
  <c r="F135" i="3"/>
  <c r="BF149" i="3"/>
  <c r="BF151" i="3"/>
  <c r="BF153" i="3"/>
  <c r="BF158" i="3"/>
  <c r="BF164" i="3"/>
  <c r="BF173" i="3"/>
  <c r="BF176" i="3"/>
  <c r="BF185" i="3"/>
  <c r="BF192" i="3"/>
  <c r="BF196" i="3"/>
  <c r="BF198" i="3"/>
  <c r="BF201" i="3"/>
  <c r="BF211" i="3"/>
  <c r="BF215" i="3"/>
  <c r="BF217" i="3"/>
  <c r="BF218" i="3"/>
  <c r="BF221" i="3"/>
  <c r="BF222" i="3"/>
  <c r="BF226" i="3"/>
  <c r="BF231" i="3"/>
  <c r="BF234" i="3"/>
  <c r="BF235" i="3"/>
  <c r="BF237" i="3"/>
  <c r="BF240" i="3"/>
  <c r="BF241" i="3"/>
  <c r="BF242" i="3"/>
  <c r="BF244" i="3"/>
  <c r="BF252" i="3"/>
  <c r="BF253" i="3"/>
  <c r="BF256" i="3"/>
  <c r="BF258" i="3"/>
  <c r="BF269" i="3"/>
  <c r="BF271" i="3"/>
  <c r="BF272" i="3"/>
  <c r="BF278" i="3"/>
  <c r="BF281" i="3"/>
  <c r="BK285" i="3"/>
  <c r="J285" i="3"/>
  <c r="J118" i="3"/>
  <c r="J121" i="4"/>
  <c r="BF139" i="4"/>
  <c r="BF140" i="4"/>
  <c r="BF142" i="4"/>
  <c r="BF146" i="4"/>
  <c r="BF147" i="4"/>
  <c r="BF150" i="4"/>
  <c r="BF153" i="4"/>
  <c r="BF154" i="4"/>
  <c r="BF156" i="4"/>
  <c r="BF158" i="4"/>
  <c r="BF161" i="4"/>
  <c r="BF167" i="4"/>
  <c r="BF169" i="4"/>
  <c r="BF171" i="4"/>
  <c r="BF175" i="4"/>
  <c r="BF176" i="4"/>
  <c r="BF179" i="4"/>
  <c r="BF181" i="4"/>
  <c r="BF182" i="4"/>
  <c r="BF183" i="4"/>
  <c r="BF192" i="4"/>
  <c r="F91" i="5"/>
  <c r="J91" i="5"/>
  <c r="E110" i="5"/>
  <c r="J117" i="5"/>
  <c r="BF134" i="5"/>
  <c r="BF145" i="5"/>
  <c r="BF146" i="5"/>
  <c r="BF147" i="5"/>
  <c r="BF149" i="5"/>
  <c r="BF151" i="5"/>
  <c r="BF154" i="5"/>
  <c r="BF156" i="5"/>
  <c r="BF159" i="5"/>
  <c r="BF164" i="5"/>
  <c r="BF170" i="5"/>
  <c r="BF171" i="5"/>
  <c r="BF173" i="5"/>
  <c r="BF177" i="5"/>
  <c r="BF191" i="5"/>
  <c r="BF200" i="5"/>
  <c r="BF207" i="5"/>
  <c r="BF209" i="5"/>
  <c r="BF140" i="2"/>
  <c r="BF142" i="2"/>
  <c r="BF152" i="2"/>
  <c r="BF157" i="2"/>
  <c r="BF170" i="2"/>
  <c r="BF171" i="2"/>
  <c r="BF173" i="2"/>
  <c r="BF176" i="2"/>
  <c r="BF178" i="2"/>
  <c r="BF180" i="2"/>
  <c r="BF183" i="2"/>
  <c r="BF186" i="2"/>
  <c r="BF188" i="2"/>
  <c r="BF191" i="2"/>
  <c r="BF193" i="2"/>
  <c r="BF197" i="2"/>
  <c r="BF204" i="2"/>
  <c r="BF223" i="2"/>
  <c r="BF224" i="2"/>
  <c r="BF145" i="3"/>
  <c r="BF146" i="3"/>
  <c r="BF148" i="3"/>
  <c r="BF152" i="3"/>
  <c r="BF156" i="3"/>
  <c r="BF162" i="3"/>
  <c r="BF170" i="3"/>
  <c r="BF171" i="3"/>
  <c r="BF183" i="3"/>
  <c r="BF189" i="3"/>
  <c r="BF190" i="3"/>
  <c r="BF195" i="3"/>
  <c r="BF200" i="3"/>
  <c r="BF205" i="3"/>
  <c r="BF207" i="3"/>
  <c r="BF209" i="3"/>
  <c r="BF212" i="3"/>
  <c r="BF213" i="3"/>
  <c r="BF216" i="3"/>
  <c r="BF227" i="3"/>
  <c r="BF229" i="3"/>
  <c r="BF230" i="3"/>
  <c r="BF232" i="3"/>
  <c r="BF233" i="3"/>
  <c r="BF239" i="3"/>
  <c r="BF247" i="3"/>
  <c r="BF251" i="3"/>
  <c r="BF265" i="3"/>
  <c r="BF268" i="3"/>
  <c r="J89" i="5"/>
  <c r="BF131" i="5"/>
  <c r="BF135" i="5"/>
  <c r="BF139" i="5"/>
  <c r="BF140" i="5"/>
  <c r="BF141" i="5"/>
  <c r="BF142" i="5"/>
  <c r="BF143" i="5"/>
  <c r="BF148" i="5"/>
  <c r="BF150" i="5"/>
  <c r="BF155" i="5"/>
  <c r="BF160" i="5"/>
  <c r="BF161" i="5"/>
  <c r="BF162" i="5"/>
  <c r="BF165" i="5"/>
  <c r="BF166" i="5"/>
  <c r="BF168" i="5"/>
  <c r="BF169" i="5"/>
  <c r="BF172" i="5"/>
  <c r="BF178" i="5"/>
  <c r="BF181" i="5"/>
  <c r="BF184" i="5"/>
  <c r="BF187" i="5"/>
  <c r="BF188" i="5"/>
  <c r="BF192" i="5"/>
  <c r="BF195" i="5"/>
  <c r="BF199" i="5"/>
  <c r="BF202" i="5"/>
  <c r="BF204" i="5"/>
  <c r="BF208" i="5"/>
  <c r="BF213" i="5"/>
  <c r="F92" i="2"/>
  <c r="BF139" i="2"/>
  <c r="BF141" i="2"/>
  <c r="BF143" i="2"/>
  <c r="BF144" i="2"/>
  <c r="BF145" i="2"/>
  <c r="BF146" i="2"/>
  <c r="BF148" i="2"/>
  <c r="BF150" i="2"/>
  <c r="BF151" i="2"/>
  <c r="BF154" i="2"/>
  <c r="BF155" i="2"/>
  <c r="BF156" i="2"/>
  <c r="BF158" i="2"/>
  <c r="BF159" i="2"/>
  <c r="BF161" i="2"/>
  <c r="BF163" i="2"/>
  <c r="BF164" i="2"/>
  <c r="BF166" i="2"/>
  <c r="BF172" i="2"/>
  <c r="BF174" i="2"/>
  <c r="BF177" i="2"/>
  <c r="BF181" i="2"/>
  <c r="BF187" i="2"/>
  <c r="BF189" i="2"/>
  <c r="BF192" i="2"/>
  <c r="BF199" i="2"/>
  <c r="BF200" i="2"/>
  <c r="BF201" i="2"/>
  <c r="BF202" i="2"/>
  <c r="BF208" i="2"/>
  <c r="BF210" i="2"/>
  <c r="BF211" i="2"/>
  <c r="BF216" i="2"/>
  <c r="BF217" i="2"/>
  <c r="BF228" i="2"/>
  <c r="BF230" i="2"/>
  <c r="BK234" i="2"/>
  <c r="J234" i="2" s="1"/>
  <c r="J110" i="2" s="1"/>
  <c r="BF144" i="3"/>
  <c r="BF159" i="3"/>
  <c r="BF160" i="3"/>
  <c r="BF161" i="3"/>
  <c r="BF163" i="3"/>
  <c r="BF168" i="3"/>
  <c r="BF169" i="3"/>
  <c r="BF177" i="3"/>
  <c r="BF186" i="3"/>
  <c r="BF187" i="3"/>
  <c r="BF191" i="3"/>
  <c r="BF194" i="3"/>
  <c r="BF199" i="3"/>
  <c r="BF203" i="3"/>
  <c r="BF206" i="3"/>
  <c r="BF208" i="3"/>
  <c r="BF214" i="3"/>
  <c r="BF219" i="3"/>
  <c r="BF220" i="3"/>
  <c r="BF236" i="3"/>
  <c r="BF249" i="3"/>
  <c r="BF255" i="3"/>
  <c r="BF259" i="3"/>
  <c r="BF260" i="3"/>
  <c r="BF261" i="3"/>
  <c r="BF264" i="3"/>
  <c r="BF267" i="3"/>
  <c r="BF273" i="3"/>
  <c r="BF274" i="3"/>
  <c r="BF275" i="3"/>
  <c r="E85" i="4"/>
  <c r="BF130" i="4"/>
  <c r="BF133" i="4"/>
  <c r="BF143" i="4"/>
  <c r="BF149" i="4"/>
  <c r="BF152" i="4"/>
  <c r="BF155" i="4"/>
  <c r="BF157" i="4"/>
  <c r="BF160" i="4"/>
  <c r="BF163" i="4"/>
  <c r="BF164" i="4"/>
  <c r="BF165" i="4"/>
  <c r="BF173" i="4"/>
  <c r="BF178" i="4"/>
  <c r="BF180" i="4"/>
  <c r="BF184" i="4"/>
  <c r="BF185" i="4"/>
  <c r="BF188" i="4"/>
  <c r="BF189" i="4"/>
  <c r="BF193" i="4"/>
  <c r="BF195" i="4"/>
  <c r="BF196" i="4"/>
  <c r="F92" i="5"/>
  <c r="BF123" i="5"/>
  <c r="BF124" i="5"/>
  <c r="BF127" i="5"/>
  <c r="BF128" i="5"/>
  <c r="BF132" i="5"/>
  <c r="BF133" i="5"/>
  <c r="BF136" i="5"/>
  <c r="BF137" i="5"/>
  <c r="BF138" i="5"/>
  <c r="BF144" i="5"/>
  <c r="BF152" i="5"/>
  <c r="BF153" i="5"/>
  <c r="BF157" i="5"/>
  <c r="BF158" i="5"/>
  <c r="BF163" i="5"/>
  <c r="BF167" i="5"/>
  <c r="BF174" i="5"/>
  <c r="BF201" i="5"/>
  <c r="BF210" i="5"/>
  <c r="BF212" i="5"/>
  <c r="BF214" i="5"/>
  <c r="F37" i="2"/>
  <c r="BD95" i="1"/>
  <c r="F35" i="3"/>
  <c r="BB96" i="1" s="1"/>
  <c r="F36" i="4"/>
  <c r="BC97" i="1" s="1"/>
  <c r="F36" i="3"/>
  <c r="BC96" i="1" s="1"/>
  <c r="F37" i="3"/>
  <c r="BD96" i="1" s="1"/>
  <c r="F33" i="2"/>
  <c r="AZ95" i="1" s="1"/>
  <c r="F33" i="3"/>
  <c r="AZ96" i="1" s="1"/>
  <c r="F35" i="4"/>
  <c r="BB97" i="1" s="1"/>
  <c r="F33" i="4"/>
  <c r="AZ97" i="1" s="1"/>
  <c r="F37" i="4"/>
  <c r="BD97" i="1" s="1"/>
  <c r="F33" i="5"/>
  <c r="AZ98" i="1" s="1"/>
  <c r="J33" i="4"/>
  <c r="AV97" i="1" s="1"/>
  <c r="J33" i="5"/>
  <c r="AV98" i="1" s="1"/>
  <c r="F36" i="2"/>
  <c r="BC95" i="1" s="1"/>
  <c r="J33" i="2"/>
  <c r="AV95" i="1" s="1"/>
  <c r="F35" i="2"/>
  <c r="BB95" i="1" s="1"/>
  <c r="F36" i="5"/>
  <c r="BC98" i="1" s="1"/>
  <c r="F37" i="5"/>
  <c r="BD98" i="1" s="1"/>
  <c r="J33" i="3"/>
  <c r="AV96" i="1" s="1"/>
  <c r="F35" i="5"/>
  <c r="BB98" i="1" s="1"/>
  <c r="P131" i="4" l="1"/>
  <c r="P127" i="4"/>
  <c r="AU97" i="1" s="1"/>
  <c r="P181" i="3"/>
  <c r="P138" i="3"/>
  <c r="AU96" i="1"/>
  <c r="R184" i="2"/>
  <c r="BK121" i="5"/>
  <c r="BK120" i="5"/>
  <c r="J120" i="5"/>
  <c r="T184" i="2"/>
  <c r="R131" i="4"/>
  <c r="R127" i="4"/>
  <c r="R131" i="2"/>
  <c r="R130" i="2" s="1"/>
  <c r="T181" i="3"/>
  <c r="T138" i="3" s="1"/>
  <c r="P184" i="2"/>
  <c r="T121" i="5"/>
  <c r="T120" i="5" s="1"/>
  <c r="R181" i="3"/>
  <c r="R138" i="3"/>
  <c r="BK184" i="2"/>
  <c r="J184" i="2" s="1"/>
  <c r="J104" i="2" s="1"/>
  <c r="P131" i="2"/>
  <c r="P130" i="2" s="1"/>
  <c r="AU95" i="1" s="1"/>
  <c r="T131" i="4"/>
  <c r="T127" i="4"/>
  <c r="T130" i="2"/>
  <c r="J185" i="2"/>
  <c r="J105" i="2"/>
  <c r="BK139" i="3"/>
  <c r="J139" i="3" s="1"/>
  <c r="J97" i="3" s="1"/>
  <c r="BK174" i="3"/>
  <c r="J174" i="3"/>
  <c r="J104" i="3" s="1"/>
  <c r="J128" i="4"/>
  <c r="J97" i="4"/>
  <c r="BK131" i="4"/>
  <c r="J131" i="4" s="1"/>
  <c r="J99" i="4" s="1"/>
  <c r="BK131" i="2"/>
  <c r="J131" i="2"/>
  <c r="J97" i="2" s="1"/>
  <c r="BK181" i="3"/>
  <c r="J181" i="3"/>
  <c r="J106" i="3"/>
  <c r="J129" i="4"/>
  <c r="J98" i="4" s="1"/>
  <c r="J122" i="5"/>
  <c r="J98" i="5"/>
  <c r="J34" i="4"/>
  <c r="AW97" i="1" s="1"/>
  <c r="AT97" i="1" s="1"/>
  <c r="F34" i="5"/>
  <c r="BA98" i="1" s="1"/>
  <c r="J30" i="5"/>
  <c r="AG98" i="1"/>
  <c r="J34" i="3"/>
  <c r="AW96" i="1" s="1"/>
  <c r="AT96" i="1" s="1"/>
  <c r="F34" i="2"/>
  <c r="BA95" i="1" s="1"/>
  <c r="F34" i="3"/>
  <c r="BA96" i="1"/>
  <c r="AZ94" i="1"/>
  <c r="W29" i="1"/>
  <c r="BB94" i="1"/>
  <c r="W31" i="1" s="1"/>
  <c r="BC94" i="1"/>
  <c r="W32" i="1"/>
  <c r="J34" i="2"/>
  <c r="AW95" i="1" s="1"/>
  <c r="AT95" i="1" s="1"/>
  <c r="BD94" i="1"/>
  <c r="W33" i="1" s="1"/>
  <c r="F34" i="4"/>
  <c r="BA97" i="1"/>
  <c r="J34" i="5"/>
  <c r="AW98" i="1" s="1"/>
  <c r="AT98" i="1" s="1"/>
  <c r="J39" i="5" l="1"/>
  <c r="BK127" i="4"/>
  <c r="J127" i="4"/>
  <c r="J96" i="4" s="1"/>
  <c r="BK138" i="3"/>
  <c r="J138" i="3"/>
  <c r="J96" i="3"/>
  <c r="J96" i="5"/>
  <c r="BK130" i="2"/>
  <c r="J130" i="2"/>
  <c r="J30" i="2" s="1"/>
  <c r="AG95" i="1" s="1"/>
  <c r="AN95" i="1" s="1"/>
  <c r="J121" i="5"/>
  <c r="J97" i="5" s="1"/>
  <c r="AN98" i="1"/>
  <c r="AU94" i="1"/>
  <c r="AV94" i="1"/>
  <c r="AK29" i="1" s="1"/>
  <c r="AY94" i="1"/>
  <c r="BA94" i="1"/>
  <c r="W30" i="1"/>
  <c r="AX94" i="1"/>
  <c r="J39" i="2" l="1"/>
  <c r="J96" i="2"/>
  <c r="J30" i="3"/>
  <c r="AG96" i="1" s="1"/>
  <c r="AN96" i="1" s="1"/>
  <c r="J30" i="4"/>
  <c r="AG97" i="1"/>
  <c r="AN97" i="1" s="1"/>
  <c r="AW94" i="1"/>
  <c r="AK30" i="1"/>
  <c r="J39" i="3" l="1"/>
  <c r="J39" i="4"/>
  <c r="AG94" i="1"/>
  <c r="AK26" i="1" s="1"/>
  <c r="AK35" i="1" s="1"/>
  <c r="AT94" i="1"/>
  <c r="AN94" i="1" l="1"/>
</calcChain>
</file>

<file path=xl/sharedStrings.xml><?xml version="1.0" encoding="utf-8"?>
<sst xmlns="http://schemas.openxmlformats.org/spreadsheetml/2006/main" count="5974" uniqueCount="1287">
  <si>
    <t>Export Komplet</t>
  </si>
  <si>
    <t/>
  </si>
  <si>
    <t>2.0</t>
  </si>
  <si>
    <t>ZAMOK</t>
  </si>
  <si>
    <t>False</t>
  </si>
  <si>
    <t>{37be1c9e-11b4-42de-8e1e-13a4243da4fa}</t>
  </si>
  <si>
    <t>0,1</t>
  </si>
  <si>
    <t>20</t>
  </si>
  <si>
    <t>0,01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</si>
  <si>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</si>
  <si>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</si>
  <si>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</si>
  <si>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</si>
  <si>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</si>
  <si>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B048cu20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</si>
  <si>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</si>
  <si>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</si>
  <si>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Stavebné úpravy hasičskej zbrojnice v Starej Ľubovni</t>
  </si>
  <si>
    <t>JKSO:</t>
  </si>
  <si>
    <t>KS:</t>
  </si>
  <si>
    <t>Miesto:</t>
  </si>
  <si>
    <t>Stará Ľuovňa</t>
  </si>
  <si>
    <t>Dátum:</t>
  </si>
  <si>
    <t>19. 3. 2020</t>
  </si>
  <si>
    <t>Objednávateľ:</t>
  </si>
  <si>
    <t>IČO:</t>
  </si>
  <si>
    <t>Mesto Stará Ľubovňa</t>
  </si>
  <si>
    <t>IČ DPH:</t>
  </si>
  <si>
    <t>Zhotoviteľ:</t>
  </si>
  <si>
    <t>Vyplň údaj</t>
  </si>
  <si>
    <t>Projektant:</t>
  </si>
  <si>
    <t>Ing. Vladislav Slosarčik</t>
  </si>
  <si>
    <t>True</t>
  </si>
  <si>
    <t>Spracovateľ:</t>
  </si>
  <si>
    <t>Ing. Slosarčik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</si>
  <si>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</si>
  <si>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</si>
  <si>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</si>
  <si>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</si>
  <si>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</si>
  <si>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</si>
  <si>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</si>
  <si>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</si>
  <si>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</si>
  <si>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</si>
  <si>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</si>
  <si>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</si>
  <si>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</si>
  <si>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</si>
  <si>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</si>
  <si>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</si>
  <si>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</si>
  <si>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</si>
  <si>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</si>
  <si>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</si>
  <si>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</si>
  <si>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</si>
  <si>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</si>
  <si>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</si>
  <si>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</si>
  <si>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</si>
  <si>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</si>
  <si>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</si>
  <si>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</si>
  <si>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</si>
  <si>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</si>
  <si>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</si>
  <si>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</si>
  <si>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</si>
  <si>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</si>
  <si>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</si>
  <si>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</si>
  <si>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</si>
  <si>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</si>
  <si>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</si>
  <si>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</si>
  <si>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</si>
  <si>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</si>
  <si>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</si>
  <si>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</si>
  <si>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</si>
  <si>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</si>
  <si>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Rozšírenie</t>
  </si>
  <si>
    <t>STA</t>
  </si>
  <si>
    <t>1</t>
  </si>
  <si>
    <t>{33b41cce-c63e-4447-a0e2-f8f41101aa00}</t>
  </si>
  <si>
    <t>02</t>
  </si>
  <si>
    <t>Stavebné úpravy</t>
  </si>
  <si>
    <t>{6a7cbebb-aa94-47a1-9dea-59391849e291}</t>
  </si>
  <si>
    <t>03</t>
  </si>
  <si>
    <t>TZB</t>
  </si>
  <si>
    <t>{e0e7fc49-d579-4074-a6ab-5e49521db901}</t>
  </si>
  <si>
    <t>04</t>
  </si>
  <si>
    <t>Elektroinštalácia</t>
  </si>
  <si>
    <t>{d37c83ca-1e28-429a-8b44-8779112496c6}</t>
  </si>
  <si>
    <t>KRYCÍ LIST ROZPOČTU</t>
  </si>
  <si>
    <t>Objekt:</t>
  </si>
  <si>
    <t>01 - Rozšírenie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</si>
  <si>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</si>
  <si>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</si>
  <si>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</si>
  <si>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</si>
  <si>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</si>
  <si>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</si>
  <si>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</si>
  <si>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</si>
  <si>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</si>
  <si>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</si>
  <si>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</si>
  <si>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</si>
  <si>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>PSV - PSV</t>
  </si>
  <si>
    <t xml:space="preserve">    711 - Izolácie proti vode a vlhkosti</t>
  </si>
  <si>
    <t xml:space="preserve">    712 - Izolácie striech</t>
  </si>
  <si>
    <t xml:space="preserve">    713 - Izolácie tepelné</t>
  </si>
  <si>
    <t xml:space="preserve">    764 - Konštrukcie klampiarske</t>
  </si>
  <si>
    <t xml:space="preserve">    767 - Konštrukcie doplnkové kovové</t>
  </si>
  <si>
    <t xml:space="preserve">    784 - Dokončovacie práce - maľby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</si>
  <si>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</si>
  <si>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</si>
  <si>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</si>
  <si>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</si>
  <si>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</si>
  <si>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</si>
  <si>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</si>
  <si>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</si>
  <si>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</si>
  <si>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</si>
  <si>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</si>
  <si>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</si>
  <si>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</si>
  <si>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</si>
  <si>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</si>
  <si>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</si>
  <si>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</si>
  <si>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132201101</t>
  </si>
  <si>
    <t>Výkop ryhy do šírky 600 mm v horn.3 do 100 m3</t>
  </si>
  <si>
    <t>m3</t>
  </si>
  <si>
    <t>4</t>
  </si>
  <si>
    <t>2</t>
  </si>
  <si>
    <t>1162975366</t>
  </si>
  <si>
    <t>132201109</t>
  </si>
  <si>
    <t>Hĺbenie rýh šírky do 600 mm zapažených i nezapažených s urovnaním dna. Príplatok k cene za lepivosť horniny 3</t>
  </si>
  <si>
    <t>773179111</t>
  </si>
  <si>
    <t>3</t>
  </si>
  <si>
    <t>174101001</t>
  </si>
  <si>
    <t>Zásyp sypaninou so zhutnením jám, šachiet, rýh, zárezov alebo okolo objektov do 100 m3</t>
  </si>
  <si>
    <t>-1246778606</t>
  </si>
  <si>
    <t>M</t>
  </si>
  <si>
    <t>5833418400</t>
  </si>
  <si>
    <t>Kamenivo ťažené hrubé preddrvené 32-63 b</t>
  </si>
  <si>
    <t>t</t>
  </si>
  <si>
    <t>8</t>
  </si>
  <si>
    <t>-1965501685</t>
  </si>
  <si>
    <t>Zakladanie</t>
  </si>
  <si>
    <t>5</t>
  </si>
  <si>
    <t>273321721</t>
  </si>
  <si>
    <t>Betónovanie  základových dosiek, betón železový (bez výstuže)</t>
  </si>
  <si>
    <t>802876417</t>
  </si>
  <si>
    <t>6</t>
  </si>
  <si>
    <t>5893298600</t>
  </si>
  <si>
    <t>Betón C 20/25, z cementu portlandského, frakcia do 22mm spracovateľnosť  60-100mm</t>
  </si>
  <si>
    <t>607597725</t>
  </si>
  <si>
    <t>7</t>
  </si>
  <si>
    <t>273362021</t>
  </si>
  <si>
    <t>Výstuž základových dosiek zo zvár. sietí KARI KY 14 - 8/8-150/150. 6,00X2,40 m, 5,27 kg/m2</t>
  </si>
  <si>
    <t>1761222805</t>
  </si>
  <si>
    <t>274313721</t>
  </si>
  <si>
    <t xml:space="preserve">Betónovanie základových pásov, betón prostý </t>
  </si>
  <si>
    <t>744509025</t>
  </si>
  <si>
    <t>9</t>
  </si>
  <si>
    <t>5893260300</t>
  </si>
  <si>
    <t>Betón C 16/20, z cementu portlandského, frakcia do 22mm spracovateľnosť  10-60mm</t>
  </si>
  <si>
    <t>1321010094</t>
  </si>
  <si>
    <t>10</t>
  </si>
  <si>
    <t>274351217</t>
  </si>
  <si>
    <t>Debnenie stien základových pásov, zhotovenie-tradičné</t>
  </si>
  <si>
    <t>m2</t>
  </si>
  <si>
    <t>89914070</t>
  </si>
  <si>
    <t>11</t>
  </si>
  <si>
    <t>274351218</t>
  </si>
  <si>
    <t>Debnenie stien základových pásov, odstránenie-tradičné</t>
  </si>
  <si>
    <t>-1459758933</t>
  </si>
  <si>
    <t>12</t>
  </si>
  <si>
    <t>274361831</t>
  </si>
  <si>
    <t xml:space="preserve">Zhotovenie výstuže základových pásov z betonárskej ocele </t>
  </si>
  <si>
    <t>-1321209539</t>
  </si>
  <si>
    <t>13</t>
  </si>
  <si>
    <t>5895347700</t>
  </si>
  <si>
    <t>Výstuž do betónu z ocele 10505  D 6-12 mm</t>
  </si>
  <si>
    <t>1283632753</t>
  </si>
  <si>
    <t>Zvislé a kompletné konštrukcie</t>
  </si>
  <si>
    <t>14</t>
  </si>
  <si>
    <t>311271314</t>
  </si>
  <si>
    <t>Murovanie stien nosných PREMAC 50x40x25 s betónovou výplňou hr. 40 cm</t>
  </si>
  <si>
    <t>-1134751682</t>
  </si>
  <si>
    <t>15</t>
  </si>
  <si>
    <t>5959411400</t>
  </si>
  <si>
    <t>Tvárnica PREMAC 50x40x25</t>
  </si>
  <si>
    <t>Kus</t>
  </si>
  <si>
    <t>242075847</t>
  </si>
  <si>
    <t>16</t>
  </si>
  <si>
    <t>311273510</t>
  </si>
  <si>
    <t>Murovanie stien nosných z tvárnic YTONG P+D na MC-5 a tenkovrst.,maltu YTONG hr.250 P4-500</t>
  </si>
  <si>
    <t>1301726936</t>
  </si>
  <si>
    <t>17</t>
  </si>
  <si>
    <t>5953100113-4</t>
  </si>
  <si>
    <t>YTONG tvárnica s vyššou pevnosťou pre nosné murivo P4-500, rozmer 249x249x599</t>
  </si>
  <si>
    <t>ks</t>
  </si>
  <si>
    <t>-2011670901</t>
  </si>
  <si>
    <t>18</t>
  </si>
  <si>
    <t>311361825</t>
  </si>
  <si>
    <t>Výstuž pre murivo nosné PREMAC s betónovou výplňou z ocele 10505</t>
  </si>
  <si>
    <t>1691265334</t>
  </si>
  <si>
    <t>Vodorovné konštrukcie</t>
  </si>
  <si>
    <t>19</t>
  </si>
  <si>
    <t>411142580</t>
  </si>
  <si>
    <t>Strop YTONG z nosníkov PKT dĺžky 5800 mm a vložiek P2-500, s podstĺpkovaním a dobetónovaním</t>
  </si>
  <si>
    <t>2103425419</t>
  </si>
  <si>
    <t>413321414</t>
  </si>
  <si>
    <t xml:space="preserve">Betón nosníkov, železový tr.C 25/30 </t>
  </si>
  <si>
    <t>144420374</t>
  </si>
  <si>
    <t>21</t>
  </si>
  <si>
    <t>413351109</t>
  </si>
  <si>
    <t>Debnenie nosníka zhotovenie-tradičné</t>
  </si>
  <si>
    <t>-164514415</t>
  </si>
  <si>
    <t>22</t>
  </si>
  <si>
    <t>413351110</t>
  </si>
  <si>
    <t>Debnenie nosníka odstránenie-tradičné</t>
  </si>
  <si>
    <t>70369430</t>
  </si>
  <si>
    <t>23</t>
  </si>
  <si>
    <t>413351211</t>
  </si>
  <si>
    <t>Podporná konštrukcia nosníkov do 5 kpa - zhotovenie</t>
  </si>
  <si>
    <t>-308336773</t>
  </si>
  <si>
    <t>24</t>
  </si>
  <si>
    <t>413351212</t>
  </si>
  <si>
    <t>Podporná konštrukcia nosníkov do 5 kpa - odstránenie</t>
  </si>
  <si>
    <t>994666345</t>
  </si>
  <si>
    <t>25</t>
  </si>
  <si>
    <t>413361821</t>
  </si>
  <si>
    <t>Výstuž  nosníkov a trámov, bez rozdielu tvaru a uloženia, 10505</t>
  </si>
  <si>
    <t>1260435153</t>
  </si>
  <si>
    <t>26</t>
  </si>
  <si>
    <t>417321626</t>
  </si>
  <si>
    <t>Zhotovenie  stužujúcich pásov a vencov z betónu železového</t>
  </si>
  <si>
    <t>-1984347867</t>
  </si>
  <si>
    <t>27</t>
  </si>
  <si>
    <t>-1435705353</t>
  </si>
  <si>
    <t>28</t>
  </si>
  <si>
    <t>417351115</t>
  </si>
  <si>
    <t>Debnenie bočníc stužujúcich pásov a vencov vrátane vzpier zhotovenie</t>
  </si>
  <si>
    <t>-735539041</t>
  </si>
  <si>
    <t>29</t>
  </si>
  <si>
    <t>417351116</t>
  </si>
  <si>
    <t>Debnenie bočníc stužujúcich pásov a vencov vrátane vzpier odstránenie</t>
  </si>
  <si>
    <t>356108062</t>
  </si>
  <si>
    <t>30</t>
  </si>
  <si>
    <t>417361831</t>
  </si>
  <si>
    <t xml:space="preserve">Zhotovenie výstuže stužujúcich pásov a vencov z betonárskej ocele </t>
  </si>
  <si>
    <t>2143145548</t>
  </si>
  <si>
    <t>31</t>
  </si>
  <si>
    <t>5895347750</t>
  </si>
  <si>
    <t>Výstuž do betónu z ocele 10505 JP  6 mm</t>
  </si>
  <si>
    <t>-104350431</t>
  </si>
  <si>
    <t>32</t>
  </si>
  <si>
    <t>5895348000</t>
  </si>
  <si>
    <t>Výstuž do betónu z ocele 10505 JP 12 mm</t>
  </si>
  <si>
    <t>2017104323</t>
  </si>
  <si>
    <t>Úpravy povrchov, podlahy, osadenie</t>
  </si>
  <si>
    <t>33</t>
  </si>
  <si>
    <t>611474102</t>
  </si>
  <si>
    <t>Vnutorná omietka stropu maltou zo zmesi YTONG 10 mm</t>
  </si>
  <si>
    <t>-1659282933</t>
  </si>
  <si>
    <t>34</t>
  </si>
  <si>
    <t>611481112</t>
  </si>
  <si>
    <t>Potiahnutie stropov vnútorných keramickým pletivom</t>
  </si>
  <si>
    <t>-989105550</t>
  </si>
  <si>
    <t>35</t>
  </si>
  <si>
    <t>612425931</t>
  </si>
  <si>
    <t>Omietka vápenná vnútorného ostenia okenného alebo dverného štuková</t>
  </si>
  <si>
    <t>-1834959837</t>
  </si>
  <si>
    <t>36</t>
  </si>
  <si>
    <t>612474102</t>
  </si>
  <si>
    <t>Vnútorná omietka stien + ostenia maltou zo zmesi YTONG 10 mm</t>
  </si>
  <si>
    <t>-1819508297</t>
  </si>
  <si>
    <t>37</t>
  </si>
  <si>
    <t>612481119</t>
  </si>
  <si>
    <t>Potiahnutie vnútorných stien, sklotextílnou mriežkou</t>
  </si>
  <si>
    <t>982228674</t>
  </si>
  <si>
    <t>38</t>
  </si>
  <si>
    <t>622464222</t>
  </si>
  <si>
    <t xml:space="preserve">Vonkajšia omietka stien tenkovrstvová, silikátová, SilikatTop, škrabaná, hr. 2 mm </t>
  </si>
  <si>
    <t>-79122297</t>
  </si>
  <si>
    <t>39</t>
  </si>
  <si>
    <t>622464310</t>
  </si>
  <si>
    <t>Vonkajšia omietka stien mozaiková, ručné miešanie a nanášanie, Mozaiková omietka MosaikTop</t>
  </si>
  <si>
    <t>1470318263</t>
  </si>
  <si>
    <t>40</t>
  </si>
  <si>
    <t>625991050</t>
  </si>
  <si>
    <t>Zateplenie doskami PERIMETER, hr. 50 mm bez omietky</t>
  </si>
  <si>
    <t>-1181173498</t>
  </si>
  <si>
    <t>41</t>
  </si>
  <si>
    <t>631323711</t>
  </si>
  <si>
    <t>Mazanina z betónu vystužená oceľovými vláknami (Dramix) tr.C25/30 hr. nad 80 do 120 mm</t>
  </si>
  <si>
    <t>-1406766054</t>
  </si>
  <si>
    <t>42</t>
  </si>
  <si>
    <t>632453111-01</t>
  </si>
  <si>
    <t>Cementový vsyp pre priemyselnú podlahu Durostone KVARC P-60 MPa hr. 2-4 mm + náter CUROL SiT60</t>
  </si>
  <si>
    <t>-1531463602</t>
  </si>
  <si>
    <t>Ostatné konštrukcie a práce-búranie</t>
  </si>
  <si>
    <t>43</t>
  </si>
  <si>
    <t>941941031</t>
  </si>
  <si>
    <t>Montáž lešenia ľahkého pracovného radového s podlahami šírky od 0, 80 do 1,00 m a výšky do 10 m</t>
  </si>
  <si>
    <t>1533922545</t>
  </si>
  <si>
    <t>44</t>
  </si>
  <si>
    <t>941941191</t>
  </si>
  <si>
    <t>Príplatok za prvý a každý ďalší i začatý mesiac použitia lešenia šírky od 0,80 do 1,00 m, výšky do 10 m</t>
  </si>
  <si>
    <t>1369244263</t>
  </si>
  <si>
    <t>45</t>
  </si>
  <si>
    <t>941941831</t>
  </si>
  <si>
    <t>Demontáž lešenia ľahkého pracovného radového a s podlahami, šírky 0,80-1,00 m a výšky do 10m</t>
  </si>
  <si>
    <t>-75254566</t>
  </si>
  <si>
    <t>46</t>
  </si>
  <si>
    <t>998011001</t>
  </si>
  <si>
    <t>Presun hmôt pre budovy JKSO 801, 803,812,zvislá konštr.z tehál,tvárnic,z kovu výšky do 6 m</t>
  </si>
  <si>
    <t>-1463877937</t>
  </si>
  <si>
    <t>PSV</t>
  </si>
  <si>
    <t>711</t>
  </si>
  <si>
    <t>Izolácie proti vode a vlhkosti</t>
  </si>
  <si>
    <t>47</t>
  </si>
  <si>
    <t>711111001</t>
  </si>
  <si>
    <t>Izolácia proti zemnej vlhkosti vodorovná penetračným náterom za studena</t>
  </si>
  <si>
    <t>1450855887</t>
  </si>
  <si>
    <t>48</t>
  </si>
  <si>
    <t>1116315000</t>
  </si>
  <si>
    <t>Lak asfaltový ALP-PENETRAL v sudoch</t>
  </si>
  <si>
    <t>-1194306024</t>
  </si>
  <si>
    <t>49</t>
  </si>
  <si>
    <t>711112001</t>
  </si>
  <si>
    <t>Izolácia proti zemnej vlhkosti zvislá penetračným náterom za studena</t>
  </si>
  <si>
    <t>M2</t>
  </si>
  <si>
    <t>1197864064</t>
  </si>
  <si>
    <t>50</t>
  </si>
  <si>
    <t>-1503593032</t>
  </si>
  <si>
    <t>51</t>
  </si>
  <si>
    <t>711141559</t>
  </si>
  <si>
    <t>Izolácia proti zemnej vlhkosti vodorovná NAIP pritavením</t>
  </si>
  <si>
    <t>-1618158751</t>
  </si>
  <si>
    <t>52</t>
  </si>
  <si>
    <t>6283221000</t>
  </si>
  <si>
    <t>Pásy ťažké asfaltové Hydrobit v 60 s 35</t>
  </si>
  <si>
    <t>-416221784</t>
  </si>
  <si>
    <t>53</t>
  </si>
  <si>
    <t>711142559</t>
  </si>
  <si>
    <t>Izolácia proti zemnej vlhkosti zvislá NAIP pritavením</t>
  </si>
  <si>
    <t>-569277312</t>
  </si>
  <si>
    <t>54</t>
  </si>
  <si>
    <t>-1972474760</t>
  </si>
  <si>
    <t>55</t>
  </si>
  <si>
    <t>998711101</t>
  </si>
  <si>
    <t>Presun hmôt pre izoláciu proti vode v objektoch výšky do 6 m</t>
  </si>
  <si>
    <t>-432934700</t>
  </si>
  <si>
    <t>712</t>
  </si>
  <si>
    <t>Izolácie striech</t>
  </si>
  <si>
    <t>56</t>
  </si>
  <si>
    <t>712362701</t>
  </si>
  <si>
    <t>Zhotovenie povlakovej krytiny striech plochých do 10° gumami fóliou zosilnením spojov</t>
  </si>
  <si>
    <t>-1703806977</t>
  </si>
  <si>
    <t>57</t>
  </si>
  <si>
    <t>2833000150</t>
  </si>
  <si>
    <t>FATRAFOL  810 hydroizolačná fólia hr.1,50 mm, š.1,3m  šedá</t>
  </si>
  <si>
    <t>58351202</t>
  </si>
  <si>
    <t>58</t>
  </si>
  <si>
    <t>712391176</t>
  </si>
  <si>
    <t>Zhotov. povlak. krytiny striech plochých do 10° ostatné z ochran. text. pripev. kotv. terčami</t>
  </si>
  <si>
    <t>1848588376</t>
  </si>
  <si>
    <t>59</t>
  </si>
  <si>
    <t>712491171</t>
  </si>
  <si>
    <t>Zhotov. povlak. krytiny striech šikmých do 30° ostatné z ochrannej textílie podklad.vrstvy</t>
  </si>
  <si>
    <t>533646690</t>
  </si>
  <si>
    <t>60</t>
  </si>
  <si>
    <t>6936651000.1</t>
  </si>
  <si>
    <t>Geotextílie netkané polypropylénové Tatratex pp 150</t>
  </si>
  <si>
    <t>-1665766782</t>
  </si>
  <si>
    <t>61</t>
  </si>
  <si>
    <t>712871801</t>
  </si>
  <si>
    <t>Zhotov. povlak. krytiny striech vytiahnutím izol. povlaku termoplastami fóliou PVC položenou voľne</t>
  </si>
  <si>
    <t>-188033278</t>
  </si>
  <si>
    <t>62</t>
  </si>
  <si>
    <t>2833000100</t>
  </si>
  <si>
    <t>FATRAFOL  804 hydroizolačná fólia hr.2,0 mm, š.1,2m šedá</t>
  </si>
  <si>
    <t>-844995008</t>
  </si>
  <si>
    <t>63</t>
  </si>
  <si>
    <t>712980010</t>
  </si>
  <si>
    <t xml:space="preserve">Položenie parozábrany pre strechy ploché do 10° </t>
  </si>
  <si>
    <t>-1230190578</t>
  </si>
  <si>
    <t>64</t>
  </si>
  <si>
    <t>2832990190</t>
  </si>
  <si>
    <t xml:space="preserve">FATRAFOL  parozábrana Fatrapar E  hr.0,15mm, š.2m, balenie:200m2 </t>
  </si>
  <si>
    <t>1731714879</t>
  </si>
  <si>
    <t>65</t>
  </si>
  <si>
    <t>2832990150</t>
  </si>
  <si>
    <t>FATRAFOL  PU lepidlo EMFICOL 50134 B, balenie:5kg</t>
  </si>
  <si>
    <t>kg</t>
  </si>
  <si>
    <t>678008399</t>
  </si>
  <si>
    <t>66</t>
  </si>
  <si>
    <t>998712102</t>
  </si>
  <si>
    <t>Presun hmôt pre izoláciu povlakovej krytiny v objektoch výšky nad 6 do 12 m</t>
  </si>
  <si>
    <t>399023086</t>
  </si>
  <si>
    <t>713</t>
  </si>
  <si>
    <t>Izolácie tepelné</t>
  </si>
  <si>
    <t>67</t>
  </si>
  <si>
    <t>713141151</t>
  </si>
  <si>
    <t>Montáž tepelnej izolácie pásmi striech, jednovrstvová kladenie na sucho</t>
  </si>
  <si>
    <t>-1228928974</t>
  </si>
  <si>
    <t>68</t>
  </si>
  <si>
    <t>6313670603</t>
  </si>
  <si>
    <t>ISOVER P3 kamenná vlna  hrúbka  30 mm, lambda=0,036, A1, R=0,80</t>
  </si>
  <si>
    <t>737874802</t>
  </si>
  <si>
    <t>69</t>
  </si>
  <si>
    <t>713142151</t>
  </si>
  <si>
    <t>Montáž tepelnej izolácie doskami striech, jednovrstvová kladenie na sucho</t>
  </si>
  <si>
    <t>-1061734441</t>
  </si>
  <si>
    <t>70</t>
  </si>
  <si>
    <t>2837653500</t>
  </si>
  <si>
    <t>ISOVER EPS spádová doska  spádový penový polystyrén  70S - spád 1%</t>
  </si>
  <si>
    <t>1237947938</t>
  </si>
  <si>
    <t>71</t>
  </si>
  <si>
    <t>998713102</t>
  </si>
  <si>
    <t>Presun hmôt pre izolácie tepelné v objektoch výšky nad 6 m do 12 m</t>
  </si>
  <si>
    <t>-1111290958</t>
  </si>
  <si>
    <t>764</t>
  </si>
  <si>
    <t>Konštrukcie klampiarske</t>
  </si>
  <si>
    <t>72</t>
  </si>
  <si>
    <t>764171433</t>
  </si>
  <si>
    <t>Oplechovania, lemovky, záveterné lišty,  rš  do 330 mm</t>
  </si>
  <si>
    <t>m</t>
  </si>
  <si>
    <t>-1765917983</t>
  </si>
  <si>
    <t>73</t>
  </si>
  <si>
    <t>764171433.1</t>
  </si>
  <si>
    <t>Oplechovania, lemovky, záveterné lišty,  rš  do 570 mm</t>
  </si>
  <si>
    <t>-201828146</t>
  </si>
  <si>
    <t>74</t>
  </si>
  <si>
    <t>764173441</t>
  </si>
  <si>
    <t xml:space="preserve">Odkvapové lemovanie 2m r.š.250 mm  - matný polyester 35µ, sklonu do 30° </t>
  </si>
  <si>
    <t>713046080</t>
  </si>
  <si>
    <t>75</t>
  </si>
  <si>
    <t>764430240-1</t>
  </si>
  <si>
    <t>Oplechovanie muriva a atík z pozinkovaného PZ plechu s plastovou úpravou pre navarenie PVC fólie, vrátane rohov r.š. 500 mm</t>
  </si>
  <si>
    <t>-1055195410</t>
  </si>
  <si>
    <t>76</t>
  </si>
  <si>
    <t>764751112</t>
  </si>
  <si>
    <t>Odpadné rúry Lindab kruhové rovné SROR D 100 mm</t>
  </si>
  <si>
    <t>291421011</t>
  </si>
  <si>
    <t>77</t>
  </si>
  <si>
    <t>764751122</t>
  </si>
  <si>
    <t>Odpadné rúry Lindab spodný diel BUTK D 100 mm</t>
  </si>
  <si>
    <t>-826449238</t>
  </si>
  <si>
    <t>78</t>
  </si>
  <si>
    <t>764751132</t>
  </si>
  <si>
    <t>Odpadné rúry Lindab koleno BK D 100 mm</t>
  </si>
  <si>
    <t>-629187365</t>
  </si>
  <si>
    <t>79</t>
  </si>
  <si>
    <t>764751142</t>
  </si>
  <si>
    <t>Odpadné rúry Lindab výtokové koleno UTK D 100 mm</t>
  </si>
  <si>
    <t>-60783289</t>
  </si>
  <si>
    <t>80</t>
  </si>
  <si>
    <t>764761121</t>
  </si>
  <si>
    <t>Žľaby Lindab podokapné polkruhové R s hákmi KFL veľkosť 125 mm</t>
  </si>
  <si>
    <t>2091804853</t>
  </si>
  <si>
    <t>81</t>
  </si>
  <si>
    <t>764761171</t>
  </si>
  <si>
    <t>Žľaby Lindab čelo polkruhové RGT veľkosť 125 mm</t>
  </si>
  <si>
    <t>-633695105</t>
  </si>
  <si>
    <t>82</t>
  </si>
  <si>
    <t>764761231</t>
  </si>
  <si>
    <t>Žľaby Lindab kotlík SOK k polkruhovým žľabom veľkosť 125 mm</t>
  </si>
  <si>
    <t>-2018030913</t>
  </si>
  <si>
    <t>83</t>
  </si>
  <si>
    <t>764761241</t>
  </si>
  <si>
    <t>Žľaby Lindab filtračná vložka kotlíka RSIL veľkosť 125 mm</t>
  </si>
  <si>
    <t>-817709757</t>
  </si>
  <si>
    <t>84</t>
  </si>
  <si>
    <t>998764102</t>
  </si>
  <si>
    <t>Presun hmôt pre konštrukcie klampiarske v objektoch výšky nad 6 do 12 m</t>
  </si>
  <si>
    <t>1482927539</t>
  </si>
  <si>
    <t>767</t>
  </si>
  <si>
    <t>Konštrukcie doplnkové kovové</t>
  </si>
  <si>
    <t>85</t>
  </si>
  <si>
    <t>767658114-1</t>
  </si>
  <si>
    <t>Montáž priemyselných brán plochy nad 13 m2</t>
  </si>
  <si>
    <t>-1274423916</t>
  </si>
  <si>
    <t>86</t>
  </si>
  <si>
    <t>5534485200-W021</t>
  </si>
  <si>
    <t xml:space="preserve">Priemyselná segmentová brána Wisniowski  Makropro 100, šxv 5000x3750 mm s vchodovými dverami 900x1970 mm, 1 hliníkový segment presklenný 2-dielne sklo, vedeni brány vysoké HL, farba RAL 9006 strieborná + automatika na otváranie brány  </t>
  </si>
  <si>
    <t>687233429</t>
  </si>
  <si>
    <t>87</t>
  </si>
  <si>
    <t>767658125</t>
  </si>
  <si>
    <t>Montáž priemyselných brán - elektrického stropného pohonu</t>
  </si>
  <si>
    <t>842002155</t>
  </si>
  <si>
    <t>88</t>
  </si>
  <si>
    <t>553PC01</t>
  </si>
  <si>
    <t>Automatika</t>
  </si>
  <si>
    <t>-1297576866</t>
  </si>
  <si>
    <t>89</t>
  </si>
  <si>
    <t>767658125-R</t>
  </si>
  <si>
    <t>Montáž priemyselných brán - odborná revízia na VTZ</t>
  </si>
  <si>
    <t>939668454</t>
  </si>
  <si>
    <t>90</t>
  </si>
  <si>
    <t>998767101</t>
  </si>
  <si>
    <t>Presun hmôt pre kovové stavebné doplnkové konštrukcie v objektoch výšky do 6 m</t>
  </si>
  <si>
    <t>-2123771175</t>
  </si>
  <si>
    <t>784</t>
  </si>
  <si>
    <t>Dokončovacie práce - maľby</t>
  </si>
  <si>
    <t>91</t>
  </si>
  <si>
    <t>784452271</t>
  </si>
  <si>
    <t xml:space="preserve">Maľby z maliarskych zmesí Primalex, Farmal, ručne nanášané dvojnásobné základné na podklad jemnozrnný výšky do 3, 80 m   </t>
  </si>
  <si>
    <t>1841341144</t>
  </si>
  <si>
    <t>02 - Stavebné úpravy</t>
  </si>
  <si>
    <t>M - Práce a dodávky M</t>
  </si>
  <si>
    <t xml:space="preserve">    43-M - Montáž oceľových konštrukcií</t>
  </si>
  <si>
    <t>PSV - Práce a dodávky PSV</t>
  </si>
  <si>
    <t xml:space="preserve">    721 - Zdravotech. vnútorná kanalizácia</t>
  </si>
  <si>
    <t xml:space="preserve">    722 - Zdravotechnika - vnútorný vodovod</t>
  </si>
  <si>
    <t xml:space="preserve">    725 - Zdravotechnika - zariaď. predmety</t>
  </si>
  <si>
    <t xml:space="preserve">    763 - Konštrukcie - drevostavby</t>
  </si>
  <si>
    <t xml:space="preserve">    766 - Konštrukcie stolárske</t>
  </si>
  <si>
    <t xml:space="preserve">    771 - Podlahy z dlaždíc</t>
  </si>
  <si>
    <t xml:space="preserve">    775 - Podlahy vlysové a parketové</t>
  </si>
  <si>
    <t xml:space="preserve">    781 - Dokončovacie práce a obklady</t>
  </si>
  <si>
    <t xml:space="preserve">    783 - Dokončovacie práce - nátery</t>
  </si>
  <si>
    <t>-2095709472</t>
  </si>
  <si>
    <t>274321121</t>
  </si>
  <si>
    <t>Základové pásy mostných konštrukcií z betónu železového tr.C 20/25 (bez výstuže)</t>
  </si>
  <si>
    <t>1607180365</t>
  </si>
  <si>
    <t>274361411</t>
  </si>
  <si>
    <t>Výstuž základových pásov zo zváraných sietí mostných konštrukcií</t>
  </si>
  <si>
    <t>1635004846</t>
  </si>
  <si>
    <t>275321121</t>
  </si>
  <si>
    <t>Základové pätky mostných konštrukcií  z betónu železového tr.C 20/25</t>
  </si>
  <si>
    <t>613649369</t>
  </si>
  <si>
    <t>275361411</t>
  </si>
  <si>
    <t>Výstuž základových pätiek zo zváraných sietí mostných konštrukcií</t>
  </si>
  <si>
    <t>-847073885</t>
  </si>
  <si>
    <t>-1275191300</t>
  </si>
  <si>
    <t>352838452</t>
  </si>
  <si>
    <t>331279833</t>
  </si>
  <si>
    <t>411321314</t>
  </si>
  <si>
    <t>Betón stropov doskových a trámových,  železový tr.C 20/25</t>
  </si>
  <si>
    <t>-1630237474</t>
  </si>
  <si>
    <t>411354264</t>
  </si>
  <si>
    <t>Debnenie stropu, zabudované s plechom vlnitým pozinkovaným, výšky vľn do 80mm hr. 1,5mm</t>
  </si>
  <si>
    <t>-924441080</t>
  </si>
  <si>
    <t>411361931</t>
  </si>
  <si>
    <t>Zhotovenie výstuže stropov doskových, trámových, vložkových,konzolových alebo balkónových zo zváraných sietí a zváraných sietí KARI</t>
  </si>
  <si>
    <t>-499401915</t>
  </si>
  <si>
    <t>VV</t>
  </si>
  <si>
    <t xml:space="preserve">23,56*7,90/1000 </t>
  </si>
  <si>
    <t>3139520400-8</t>
  </si>
  <si>
    <t>Sieť zváraná (11423) 100x100 D 8x8 mm</t>
  </si>
  <si>
    <t>325495687</t>
  </si>
  <si>
    <t>-424667035</t>
  </si>
  <si>
    <t>641884510</t>
  </si>
  <si>
    <t>2131814968</t>
  </si>
  <si>
    <t>-329387261</t>
  </si>
  <si>
    <t>-642907795</t>
  </si>
  <si>
    <t>-485235173</t>
  </si>
  <si>
    <t>946083602</t>
  </si>
  <si>
    <t>648991111</t>
  </si>
  <si>
    <t>Osadenie parapetných dosiek z plastických a poloplast., hmôt, š. do 200 mm</t>
  </si>
  <si>
    <t>-1362220991</t>
  </si>
  <si>
    <t>6119000960</t>
  </si>
  <si>
    <t>Vnútorné parapetné dosky plastové komôrkové,  š.200mm biela, mramor, buk, zlatý dub, WINK TRADE</t>
  </si>
  <si>
    <t>-454238626</t>
  </si>
  <si>
    <t>961055111</t>
  </si>
  <si>
    <t>Búranie základov alebo vybúranie otvorov plochy nad 4 m2 v základoch železobetónových,  -2,40000t</t>
  </si>
  <si>
    <t>988910289</t>
  </si>
  <si>
    <t>962032231</t>
  </si>
  <si>
    <t>Búranie muriva nadzákladového z tehál pálených, vápenopieskových,cementových na maltu,  -1,90500t</t>
  </si>
  <si>
    <t>-508888593</t>
  </si>
  <si>
    <t>968062255</t>
  </si>
  <si>
    <t>Vybúranie kovových rámov okien jednoduchých plochy do 2 m2,  -0,03600t</t>
  </si>
  <si>
    <t>-256632117</t>
  </si>
  <si>
    <t>968063558</t>
  </si>
  <si>
    <t>Vybúranie kovových vrát,  -0,05400t</t>
  </si>
  <si>
    <t>1852295367</t>
  </si>
  <si>
    <t>979083111</t>
  </si>
  <si>
    <t>Vodorovné premiestnenie sutiny na skládku do 100 m</t>
  </si>
  <si>
    <t>-109094931</t>
  </si>
  <si>
    <t>31681540</t>
  </si>
  <si>
    <t>Práce a dodávky M</t>
  </si>
  <si>
    <t>43-M</t>
  </si>
  <si>
    <t>Montáž oceľových konštrukcií</t>
  </si>
  <si>
    <t>430861004</t>
  </si>
  <si>
    <t>Montáž rôznych dielov OK - prvá cenová krivka do 1 000 kg vrátane</t>
  </si>
  <si>
    <t>418011026</t>
  </si>
  <si>
    <t>1348082500-D</t>
  </si>
  <si>
    <t>Oceľové profily</t>
  </si>
  <si>
    <t>204254220</t>
  </si>
  <si>
    <t>1840,128/1000</t>
  </si>
  <si>
    <t>1,84*1,08 'Přepočítané koeficientom množstva</t>
  </si>
  <si>
    <t>430865001</t>
  </si>
  <si>
    <t>Výroba segmentov pre oceľové konštrukcie a prvky, celkovej hmotnosti do 300 kg, stupeň zložitosti opracovania 1</t>
  </si>
  <si>
    <t>2103404074</t>
  </si>
  <si>
    <t>Práce a dodávky PSV</t>
  </si>
  <si>
    <t>721</t>
  </si>
  <si>
    <t>Zdravotech. vnútorná kanalizácia</t>
  </si>
  <si>
    <t>721171109</t>
  </si>
  <si>
    <t>Potrubie z PVC - U odpadové ležaté hrdlové D 110x2, 2</t>
  </si>
  <si>
    <t>-301127096</t>
  </si>
  <si>
    <t>721172109</t>
  </si>
  <si>
    <t>Potrubie z PVC - U odpadové zvislé hrdlové D 110x2, 2</t>
  </si>
  <si>
    <t>598195320</t>
  </si>
  <si>
    <t>721173205</t>
  </si>
  <si>
    <t>Potrubie z PVC - U odpadné pripájacie D 50x1, 8</t>
  </si>
  <si>
    <t>1888582760</t>
  </si>
  <si>
    <t>721290111</t>
  </si>
  <si>
    <t>Ostatné - skúška tesnosti kanalizácie v objektoch vodou do DN 125</t>
  </si>
  <si>
    <t>-1134458437</t>
  </si>
  <si>
    <t>998721101</t>
  </si>
  <si>
    <t>Presun hmôt pre vnútornú kanalizáciu v objektoch výšky do 6 m</t>
  </si>
  <si>
    <t>1793011165</t>
  </si>
  <si>
    <t>722</t>
  </si>
  <si>
    <t>Zdravotechnika - vnútorný vodovod</t>
  </si>
  <si>
    <t>722130213</t>
  </si>
  <si>
    <t>Potrubie z oceľ.rúr pozink.bezšvík.bežných-11 353.0, 10 004.0 zvarov. bežných-11 343.00 DN 25</t>
  </si>
  <si>
    <t>8926323</t>
  </si>
  <si>
    <t>722172100</t>
  </si>
  <si>
    <t>Potrubie z plastických rúr PP D20/1.9 - PN10, polyfúznym zváraním</t>
  </si>
  <si>
    <t>-1901328708</t>
  </si>
  <si>
    <t>722172101</t>
  </si>
  <si>
    <t>Potrubie z plastických rúr PP D25/2.3 - PN10, polyfúznym zváraním</t>
  </si>
  <si>
    <t>2099426377</t>
  </si>
  <si>
    <t>722241133</t>
  </si>
  <si>
    <t>Armatúra požiarna, hydrant K 522 d G 1</t>
  </si>
  <si>
    <t>1060382117</t>
  </si>
  <si>
    <t>PC 1</t>
  </si>
  <si>
    <t>Hydrant skriňa s tvar.stalou hadicou LIVONEC typ HS-AN25/30</t>
  </si>
  <si>
    <t>1116887888</t>
  </si>
  <si>
    <t>722290226</t>
  </si>
  <si>
    <t>Tlaková skúška vodovodného potrubia závitového do DN 50</t>
  </si>
  <si>
    <t>2030908211</t>
  </si>
  <si>
    <t>722290234</t>
  </si>
  <si>
    <t>Prepláchnutie a dezinfekcia vodovodného potrubia do DN 80</t>
  </si>
  <si>
    <t>618614901</t>
  </si>
  <si>
    <t>998722101</t>
  </si>
  <si>
    <t>Presun hmôt pre vnútorný vodovod v objektoch výšky do 6 m</t>
  </si>
  <si>
    <t>691529825</t>
  </si>
  <si>
    <t>725</t>
  </si>
  <si>
    <t>Zdravotechnika - zariaď. predmety</t>
  </si>
  <si>
    <t>725119721</t>
  </si>
  <si>
    <t>Montáž predstenového systému záchodov do ľahkých stien s kovovou konštrukciou (napr.GEBERIT, AlcaPlast)</t>
  </si>
  <si>
    <t>súb</t>
  </si>
  <si>
    <t>-1423717237</t>
  </si>
  <si>
    <t>5516423005458</t>
  </si>
  <si>
    <t>GEBERIT Duofix pre závesné WC UP320 1.138x 136x 526  obj.č. 111.300.00.5</t>
  </si>
  <si>
    <t>1998859479</t>
  </si>
  <si>
    <t>725119730</t>
  </si>
  <si>
    <t>Montáž záchodu do predstenového systému</t>
  </si>
  <si>
    <t>1474758846</t>
  </si>
  <si>
    <t>6420134050</t>
  </si>
  <si>
    <t>Sanitárna keramika JIKA závesné WC 2072.0 biele</t>
  </si>
  <si>
    <t>1375703725</t>
  </si>
  <si>
    <t>725219721</t>
  </si>
  <si>
    <t>Montáž predstenového systému umývadiel  do ľahkých stien s kovovou konštrukciou (napr.GEBERIT, AlcaPlast)</t>
  </si>
  <si>
    <t>-2064869721</t>
  </si>
  <si>
    <t>2861188529</t>
  </si>
  <si>
    <t>GEBERIT Duofix súprava pre umývadlo š.80-130, 112 cm 1.146x 96x 818 obj.č. 111.425.00.1</t>
  </si>
  <si>
    <t>258167121</t>
  </si>
  <si>
    <t>725219730</t>
  </si>
  <si>
    <t>Montáž umývadla do predstenového systému</t>
  </si>
  <si>
    <t>1458087033</t>
  </si>
  <si>
    <t>6420133450</t>
  </si>
  <si>
    <t>Sanitárna keramika JIKA FESTA umývadlo  1072.2 60 s otvorom manhattan,rose</t>
  </si>
  <si>
    <t>-2021431487</t>
  </si>
  <si>
    <t>725245101</t>
  </si>
  <si>
    <t>Montáž - zástena sprchová jednokrídlová do výšky 2000 mm a šírky 750 mm</t>
  </si>
  <si>
    <t>1852107154</t>
  </si>
  <si>
    <t>5548404300</t>
  </si>
  <si>
    <t>Dvere sprchové otváracie jednodielne CDO 1/800 80x183,6 cm</t>
  </si>
  <si>
    <t>1599463476</t>
  </si>
  <si>
    <t>725291112</t>
  </si>
  <si>
    <t>Montáž doplnkov zariadení kúpeľní a záchodov, toaletná doska</t>
  </si>
  <si>
    <t>-1012656991</t>
  </si>
  <si>
    <t>6420140890</t>
  </si>
  <si>
    <t>Sanitárna keramika JIKA WC doska biela</t>
  </si>
  <si>
    <t>-1078838848</t>
  </si>
  <si>
    <t>725291113</t>
  </si>
  <si>
    <t>Montaž doplnkov zariadení kúpeľní a záchodov, drobné predmety (držiak na WC-papier, mydelnička)</t>
  </si>
  <si>
    <t>1609374453</t>
  </si>
  <si>
    <t>5523402950</t>
  </si>
  <si>
    <t>Nerezová sanita SANELA SLZN 04,   dávkovač tekutého mydla dvojdielny, obsah 1 l, obj.č. 95040</t>
  </si>
  <si>
    <t>951151286</t>
  </si>
  <si>
    <t>5523402990</t>
  </si>
  <si>
    <t>Nerezová sanita SANELA SLZN 09,   držiak na toaletný papier, obj.č. 95090</t>
  </si>
  <si>
    <t>1831521664</t>
  </si>
  <si>
    <t>5523403030</t>
  </si>
  <si>
    <t>Nerezová sanita SANELA SLZN 12,   kôš  20 l, obj.č. 95120</t>
  </si>
  <si>
    <t>69578118</t>
  </si>
  <si>
    <t>5523403100</t>
  </si>
  <si>
    <t>Nerezová sanita SANELA SLZN 21Z,  Kombinácia zásobníka na papierové utierky a odpadkového koša, obj.č. 95211</t>
  </si>
  <si>
    <t>-923736431</t>
  </si>
  <si>
    <t>5523403080</t>
  </si>
  <si>
    <t>Nerezová sanita SANELA SLZN 19,   držiak WC kefy, obj.č. 95190</t>
  </si>
  <si>
    <t>894858848</t>
  </si>
  <si>
    <t>5523403190</t>
  </si>
  <si>
    <t>Nerezová sanita SANELA SLZN 30,   zrkadlo (600 x 400 mm), obj.č. 95300</t>
  </si>
  <si>
    <t>-582218238</t>
  </si>
  <si>
    <t>5523403540</t>
  </si>
  <si>
    <t>Nerezová sanita SANELA SLZN 46,   vešiak guľatý, obj.č. 95460</t>
  </si>
  <si>
    <t>1229891494</t>
  </si>
  <si>
    <t>5523403590</t>
  </si>
  <si>
    <t>Nerezová sanita SANELA SLZN 48,   vešiak na uteráky jednoduchý, obj.č. 95480</t>
  </si>
  <si>
    <t>-822653849</t>
  </si>
  <si>
    <t>725329103</t>
  </si>
  <si>
    <t>Montáž kuchynských drezov dvojitých, s dvoma drezmi, alebo okapovým drezom s rozmerom 1110 x 510, bez výtok. armatúr</t>
  </si>
  <si>
    <t>391026274</t>
  </si>
  <si>
    <t>5523148900</t>
  </si>
  <si>
    <t>Kuchynský drez Alveus  do dosky BASIC 160 nerez 780x435-155,2x (28077)</t>
  </si>
  <si>
    <t>1322254247</t>
  </si>
  <si>
    <t>725539100</t>
  </si>
  <si>
    <t>Montáž elektrického zásobníka akumulačného stojatého do 30 L</t>
  </si>
  <si>
    <t>-624735054</t>
  </si>
  <si>
    <t>5413000170</t>
  </si>
  <si>
    <t>Akumulačný elektrický tlakový ohrievač stojatý s objemom  30L STIEBEL ELTRON SHZ 30</t>
  </si>
  <si>
    <t>725099424</t>
  </si>
  <si>
    <t>725819401</t>
  </si>
  <si>
    <t>Montáž ventilu rohového s pripojovacou rúrkou G 1/2</t>
  </si>
  <si>
    <t>737447753</t>
  </si>
  <si>
    <t>5510124100</t>
  </si>
  <si>
    <t>Ventil rohový RDL 80 1/2"</t>
  </si>
  <si>
    <t>818145088</t>
  </si>
  <si>
    <t>5514678530</t>
  </si>
  <si>
    <t>KLUDI LOGO FLEX Hadica s kovovým efektom 1250 mm  chróm   6105505-00</t>
  </si>
  <si>
    <t>1273266572</t>
  </si>
  <si>
    <t>725829201</t>
  </si>
  <si>
    <t>Montáž batérie drezovej nástennej pákovej, alebo klasickej</t>
  </si>
  <si>
    <t>206583500</t>
  </si>
  <si>
    <t>5514671150</t>
  </si>
  <si>
    <t>KLUDI STANDARD Drezová batéria s MULTI pre pr. OhrievačeDN 15   chróm   317300515</t>
  </si>
  <si>
    <t>-756321016</t>
  </si>
  <si>
    <t>725829402</t>
  </si>
  <si>
    <t>Montáž batérie umývadlovej stojánkovej, pákovej, senzorovej s prívodom teplej a studenej vody</t>
  </si>
  <si>
    <t>801085578</t>
  </si>
  <si>
    <t>4050202210</t>
  </si>
  <si>
    <t>SANELA Automatické batérie pre umývadlá a drezy SLU 02N,  Umývadlová batéria pre teplú a studenú vodu, 24V DC, obj.č. 23028</t>
  </si>
  <si>
    <t>1862541835</t>
  </si>
  <si>
    <t>725849202</t>
  </si>
  <si>
    <t>Montáž batérie sprchovej nástennej termostatickej</t>
  </si>
  <si>
    <t>427411825</t>
  </si>
  <si>
    <t>5514363100</t>
  </si>
  <si>
    <t>KLUDI Sprchová termostatická jednopáková batéria  KLUDI-E</t>
  </si>
  <si>
    <t>1355424667</t>
  </si>
  <si>
    <t>5514643420</t>
  </si>
  <si>
    <t>KLUDI Sprchová súprava Sirena 2S 900 mm chróm</t>
  </si>
  <si>
    <t>-1680011084</t>
  </si>
  <si>
    <t>725869301</t>
  </si>
  <si>
    <t>Montáž zápachovej uzávierky pre zariaďovacie predmety, umývadlová do D 40</t>
  </si>
  <si>
    <t>-1150970327</t>
  </si>
  <si>
    <t>5514702500</t>
  </si>
  <si>
    <t>Uzávierka zápachová RAS Bardejov sifón umývadlový Alca Plast A401, kovový DN32, kód ALC A401</t>
  </si>
  <si>
    <t>-574392382</t>
  </si>
  <si>
    <t>725869311</t>
  </si>
  <si>
    <t>Montáž zápachovej uzávierky pre zariaďovacie predmety, drezová do D 50 (pre jeden drez)</t>
  </si>
  <si>
    <t>-410419699</t>
  </si>
  <si>
    <t>2863120185</t>
  </si>
  <si>
    <t>GEBERIT drezový odtok jednodielny d50 úsporný  obj.č. 152.819.11.1</t>
  </si>
  <si>
    <t>-1891177270</t>
  </si>
  <si>
    <t>998725101</t>
  </si>
  <si>
    <t>Presun hmôt pre zariaďovacie predmety v objektoch výšky do 6 m</t>
  </si>
  <si>
    <t>-803359170</t>
  </si>
  <si>
    <t>763</t>
  </si>
  <si>
    <t>Konštrukcie - drevostavby</t>
  </si>
  <si>
    <t>763112122</t>
  </si>
  <si>
    <t>SDK priečka s izoláciou hr. 100 mm KNAUF W112 jednoduchá kca ocel profil dosky 2x GKF tl 12,5 mm</t>
  </si>
  <si>
    <t>1592182450</t>
  </si>
  <si>
    <t>763114135</t>
  </si>
  <si>
    <t>SDK priečka s izoláciou inštalačná hr. 220 mm KNAUF dvojitá kca ocel profil dosky 2x GKBI tl 12,5 mm</t>
  </si>
  <si>
    <t>520233092</t>
  </si>
  <si>
    <t>763138311</t>
  </si>
  <si>
    <t>Podhľad sadrokartónový protipožiarny vodeodolný RFI 2x12,5 - OK, upevnenie na závesoch</t>
  </si>
  <si>
    <t>501748874</t>
  </si>
  <si>
    <t>763182112</t>
  </si>
  <si>
    <t>Zárubne oceľové pre SDK priečky KNAUF W112 v do 2,75 m š 600 mm hr. 100 mm</t>
  </si>
  <si>
    <t>-1273075503</t>
  </si>
  <si>
    <t>763182144</t>
  </si>
  <si>
    <t>Zárubne oceľové pre SDK priečky KNAUF W112 v do 2,75 m š 900 mm hr. 150 mm</t>
  </si>
  <si>
    <t>-261862131</t>
  </si>
  <si>
    <t>998763301</t>
  </si>
  <si>
    <t>Presun hmôt pre sádrokartónové konštrukcie v objektoch výšky do 7 m</t>
  </si>
  <si>
    <t>1970292525</t>
  </si>
  <si>
    <t>764711111</t>
  </si>
  <si>
    <t>Oplechovanie parapetov Lindab rš 100 mm</t>
  </si>
  <si>
    <t>444443184</t>
  </si>
  <si>
    <t>998764101</t>
  </si>
  <si>
    <t>Presun hmôt pre konštrukcie klampiarske v objektoch výšky do 6 m</t>
  </si>
  <si>
    <t>710372085</t>
  </si>
  <si>
    <t>766</t>
  </si>
  <si>
    <t>Konštrukcie stolárske</t>
  </si>
  <si>
    <t>92</t>
  </si>
  <si>
    <t>766661112</t>
  </si>
  <si>
    <t>Montáž dverového krídla kompletiz.otváravého do oceľovej alebo fošňovej zárubne, jednokrídlové</t>
  </si>
  <si>
    <t>-334347278</t>
  </si>
  <si>
    <t>93</t>
  </si>
  <si>
    <t>6117103113</t>
  </si>
  <si>
    <t>Dvere SAPELI vnútorné, laminátové, variant M10 plné, mechanicky odolné plné, dekór CPL šedá tmavá U765, DTD, š.60, 80, 90cm /STN, obj.č.CPLFE10</t>
  </si>
  <si>
    <t>2042123560</t>
  </si>
  <si>
    <t>94</t>
  </si>
  <si>
    <t>766695212</t>
  </si>
  <si>
    <t>Montáž prahu dverí, jednokrídlových</t>
  </si>
  <si>
    <t>-1489924246</t>
  </si>
  <si>
    <t>95</t>
  </si>
  <si>
    <t>6118718100</t>
  </si>
  <si>
    <t>Prah dubový dĺžky   92 šírky 15 cm</t>
  </si>
  <si>
    <t>760298083</t>
  </si>
  <si>
    <t>96</t>
  </si>
  <si>
    <t>998766101</t>
  </si>
  <si>
    <t>Presun hmot pre konštrukcie stolárske v objektoch výšky do 6 m</t>
  </si>
  <si>
    <t>-1128575311</t>
  </si>
  <si>
    <t>97</t>
  </si>
  <si>
    <t>767122811</t>
  </si>
  <si>
    <t>Demontáž stien a priečok s výplňou z drôtenej siete skrutkovaných,  -0,01700t</t>
  </si>
  <si>
    <t>82716166</t>
  </si>
  <si>
    <t>98</t>
  </si>
  <si>
    <t>767212111-KD</t>
  </si>
  <si>
    <t>Montáž oceľového kruhového schodiska, D950, 15 stup 196,7/204,2</t>
  </si>
  <si>
    <t>-1589048205</t>
  </si>
  <si>
    <t>99</t>
  </si>
  <si>
    <t>5534666700-KD</t>
  </si>
  <si>
    <t>Oceľové kruhové schodisko, D950, 15 stup, 196,7/204,2</t>
  </si>
  <si>
    <t>412093694</t>
  </si>
  <si>
    <t>100</t>
  </si>
  <si>
    <t>767221120</t>
  </si>
  <si>
    <t>Montáž zábradlí schodísk z rúrok do muriva, s hmotnosťou 1 bm zábradlia nad 15 do 25 kg</t>
  </si>
  <si>
    <t>-1442679738</t>
  </si>
  <si>
    <t>101</t>
  </si>
  <si>
    <t>5539153400</t>
  </si>
  <si>
    <t>Zábradllie schodiskové s výplňou zo zvislých oceľových tyčí, výška 1000 mm</t>
  </si>
  <si>
    <t>bm</t>
  </si>
  <si>
    <t>825731753</t>
  </si>
  <si>
    <t>102</t>
  </si>
  <si>
    <t>767251111</t>
  </si>
  <si>
    <t>Montáž podiest z oceľového ryhovaného plechu</t>
  </si>
  <si>
    <t>1252027576</t>
  </si>
  <si>
    <t>103</t>
  </si>
  <si>
    <t>1361041800</t>
  </si>
  <si>
    <t>Plech oceľový hrubý ozn. STN 10 004.0 podľa EN S185  5x1000x2000 mm</t>
  </si>
  <si>
    <t>-807566862</t>
  </si>
  <si>
    <t>104</t>
  </si>
  <si>
    <t>767631332-2</t>
  </si>
  <si>
    <t>Montáž okna plastového dvojdielneho so zasklením šírky 1800 mm x výšky 1200 mm</t>
  </si>
  <si>
    <t>-2546691</t>
  </si>
  <si>
    <t>6+1</t>
  </si>
  <si>
    <t>105</t>
  </si>
  <si>
    <t>6114117700</t>
  </si>
  <si>
    <t>Plastové okno dvojkrídlové otváravé, otvaravo-sklopné výšky/šírky 1200/1800 mm, Uw=1,0</t>
  </si>
  <si>
    <t>1553269034</t>
  </si>
  <si>
    <t>106</t>
  </si>
  <si>
    <t>-1885344911</t>
  </si>
  <si>
    <t>771</t>
  </si>
  <si>
    <t>Podlahy z dlaždíc</t>
  </si>
  <si>
    <t>107</t>
  </si>
  <si>
    <t>771575110</t>
  </si>
  <si>
    <t>Montáž podláh z dlaždíc keram. ukladanie do tmelu bez povrchové úpravy alebo glaz. hladkých 400x400 mm</t>
  </si>
  <si>
    <t>-284161082</t>
  </si>
  <si>
    <t>108</t>
  </si>
  <si>
    <t>5976412702</t>
  </si>
  <si>
    <t>Dlaždice keramické - výber investora</t>
  </si>
  <si>
    <t>1106327468</t>
  </si>
  <si>
    <t>109</t>
  </si>
  <si>
    <t>998771101</t>
  </si>
  <si>
    <t>Presun hmôt pre podlahy z dlaždíc v objektoch výšky do 6m</t>
  </si>
  <si>
    <t>975966598</t>
  </si>
  <si>
    <t>775</t>
  </si>
  <si>
    <t>Podlahy vlysové a parketové</t>
  </si>
  <si>
    <t>110</t>
  </si>
  <si>
    <t>775552001</t>
  </si>
  <si>
    <t>Zhotovenie plávajúcej podlahy , z laminátových parkiet, na kovové zámky "click", 1285x192 mm</t>
  </si>
  <si>
    <t>-583491756</t>
  </si>
  <si>
    <t>111</t>
  </si>
  <si>
    <t>6119800100</t>
  </si>
  <si>
    <t>Laminátové parkety KRONOSPAN LUCKYFLOOR 1285x195x8 mm</t>
  </si>
  <si>
    <t>-306887405</t>
  </si>
  <si>
    <t>112</t>
  </si>
  <si>
    <t>775552012</t>
  </si>
  <si>
    <t>Montáž obvodovej soklovej lišty plastovej pre plávajúcu podlahu click, pripevnenej vrutmi s pretmelením</t>
  </si>
  <si>
    <t>-1646928420</t>
  </si>
  <si>
    <t>113</t>
  </si>
  <si>
    <t>6119800952</t>
  </si>
  <si>
    <t>Lišta soklová, EGGER 6x2400, KRONOSPAN 4x2600, PARKETT PLUS</t>
  </si>
  <si>
    <t>-1238299805</t>
  </si>
  <si>
    <t>114</t>
  </si>
  <si>
    <t>998775101</t>
  </si>
  <si>
    <t>Presun hmôt pre podlahy vlysové a parketové v objektoch výšky do 6 m</t>
  </si>
  <si>
    <t>1185110030</t>
  </si>
  <si>
    <t>781</t>
  </si>
  <si>
    <t>Dokončovacie práce a obklady</t>
  </si>
  <si>
    <t>115</t>
  </si>
  <si>
    <t>781445208</t>
  </si>
  <si>
    <t>Montáž obkladov stien z obkladačiek hutných, keramických do tmelu flexibil., veľkosť 200x200 mm</t>
  </si>
  <si>
    <t>1403797538</t>
  </si>
  <si>
    <t>116</t>
  </si>
  <si>
    <t>5976575500</t>
  </si>
  <si>
    <t>Obkladačky keramické glazované jednofarebné hladké B 200x200 trieda oteruvzdornosti IV Ia - určí investor</t>
  </si>
  <si>
    <t>1144120027</t>
  </si>
  <si>
    <t>117</t>
  </si>
  <si>
    <t>998781101</t>
  </si>
  <si>
    <t>Presun hmôt pre obklady keramické v objektoch výšky do 6 m</t>
  </si>
  <si>
    <t>1578521615</t>
  </si>
  <si>
    <t>783</t>
  </si>
  <si>
    <t>Dokončovacie práce - nátery</t>
  </si>
  <si>
    <t>118</t>
  </si>
  <si>
    <t>783122710</t>
  </si>
  <si>
    <t>Nátery oceľ.konštr. syntetické na vzduchu schnúce farby šedej ťažkých "A" základné</t>
  </si>
  <si>
    <t>690860384</t>
  </si>
  <si>
    <t>119</t>
  </si>
  <si>
    <t>783180012</t>
  </si>
  <si>
    <t>Nátery oceľových konštrukcií stredných "B" a plnostenných "D"  vodou riediteľné farby protipožiarne napeňujúce,Plamostop hr.200 mikrometrov</t>
  </si>
  <si>
    <t>-344168126</t>
  </si>
  <si>
    <t>120</t>
  </si>
  <si>
    <t>783894612</t>
  </si>
  <si>
    <t>Náter farbami ekologickými riediteľnými vodou SADAKRINOM bielym pre náter sadrokartón. stropov 2x</t>
  </si>
  <si>
    <t>-98252853</t>
  </si>
  <si>
    <t>121</t>
  </si>
  <si>
    <t>783894622</t>
  </si>
  <si>
    <t>Náter farbami ekologickými riediteľnými vodou SADAKRINOM bielym pre náter sadrokartón. stien 2x</t>
  </si>
  <si>
    <t>1111120492</t>
  </si>
  <si>
    <t>122</t>
  </si>
  <si>
    <t>Maľby z maliarskych zmesí Primalex, Farmal, ručne nanášané dvojnásobné základné na podklad jemnozrnný výšky do 3, 80 m</t>
  </si>
  <si>
    <t>-362936095</t>
  </si>
  <si>
    <t>03 - TZB</t>
  </si>
  <si>
    <t xml:space="preserve">    733 - Ústredné kúrenie, rozvodné potrubie</t>
  </si>
  <si>
    <t xml:space="preserve">    734 - Ústredné kúrenie, armatúry.</t>
  </si>
  <si>
    <t xml:space="preserve">    735 - Ústredné kúrenie, vykurov. telesá</t>
  </si>
  <si>
    <t>OST - OST</t>
  </si>
  <si>
    <t>971042141</t>
  </si>
  <si>
    <t>Vybúranie otvoru v betónových priečkach a stenách do profilu 60 mm, hr. do 300 mm -0,001 t</t>
  </si>
  <si>
    <t>-473274161</t>
  </si>
  <si>
    <t>713482121</t>
  </si>
  <si>
    <t>Montáž trubíc z PE, hr.15-20 mm,vnút.priemer do 38 mm</t>
  </si>
  <si>
    <t>-339110187</t>
  </si>
  <si>
    <t>6,00*6*2</t>
  </si>
  <si>
    <t>2837741551</t>
  </si>
  <si>
    <t>Izolácia  Trubice  25/5-DG (200)  ARC-0002</t>
  </si>
  <si>
    <t>1244563902</t>
  </si>
  <si>
    <t>998713202</t>
  </si>
  <si>
    <t>%</t>
  </si>
  <si>
    <t>1310929977</t>
  </si>
  <si>
    <t>733</t>
  </si>
  <si>
    <t>Ústredné kúrenie, rozvodné potrubie</t>
  </si>
  <si>
    <t>733111103</t>
  </si>
  <si>
    <t>Potrubie z rúrok závitových oceľových bezšvových bežných nízkotlakových DN 15</t>
  </si>
  <si>
    <t>-911589501</t>
  </si>
  <si>
    <t>733111104</t>
  </si>
  <si>
    <t>Potrubie z rúrok závitových oceľových bezšvových bežných nízkotlakových DN 20</t>
  </si>
  <si>
    <t>1794301523</t>
  </si>
  <si>
    <t>733123110</t>
  </si>
  <si>
    <t>Príplatok za zhotovenie prípojky  z hladkých rúrok priemer   22/2,6</t>
  </si>
  <si>
    <t>-1195546416</t>
  </si>
  <si>
    <t>733190107</t>
  </si>
  <si>
    <t>Ostatné tlakové skúšky potrubia z oceľových rúrok závitových do DN 40</t>
  </si>
  <si>
    <t>1497638588</t>
  </si>
  <si>
    <t>733190217</t>
  </si>
  <si>
    <t>Tlaková skúška potrubia  z oceľových rúrok do priem. 89/5</t>
  </si>
  <si>
    <t>114539052</t>
  </si>
  <si>
    <t>998733101</t>
  </si>
  <si>
    <t>Presun hmôt pre rozvody potrubia v objektoch výšky do 6 m</t>
  </si>
  <si>
    <t>875327224</t>
  </si>
  <si>
    <t>734</t>
  </si>
  <si>
    <t>Ústredné kúrenie, armatúry.</t>
  </si>
  <si>
    <t>734209101</t>
  </si>
  <si>
    <t>Montáž závitovej armatúry s 1 závitom do G 1/2</t>
  </si>
  <si>
    <t>-353201201</t>
  </si>
  <si>
    <t>4848906380</t>
  </si>
  <si>
    <t>Vykurovanie  - armatúra  Automatický odvzdušňovací ventil, zvislý, mosadz, 3/8"</t>
  </si>
  <si>
    <t>1116055452</t>
  </si>
  <si>
    <t>734209114</t>
  </si>
  <si>
    <t>Montáž závitovej armatúry s 2 závitmi do G 3/4</t>
  </si>
  <si>
    <t>1252578140</t>
  </si>
  <si>
    <t>55174004e20</t>
  </si>
  <si>
    <t>Armatúry a príslušenstvo     uzatvárací ventil s uzamykateľnou plombou DN 20</t>
  </si>
  <si>
    <t>2040823594</t>
  </si>
  <si>
    <t>734291113</t>
  </si>
  <si>
    <t>Ostané armatúry kohútiky plniace a vypúšťacie  normy 13 7061, PN 1,0/100° C G 1/2</t>
  </si>
  <si>
    <t>kus</t>
  </si>
  <si>
    <t>-476912967</t>
  </si>
  <si>
    <t>998734101</t>
  </si>
  <si>
    <t>Presun hmôt pre armatúry v objektoch výšky do 6 m</t>
  </si>
  <si>
    <t>699984771</t>
  </si>
  <si>
    <t>735</t>
  </si>
  <si>
    <t>Ústredné kúrenie, vykurov. telesá</t>
  </si>
  <si>
    <t>734209142</t>
  </si>
  <si>
    <t>Montáž závitovej armatúry so 4 závitmi do G 1/2</t>
  </si>
  <si>
    <t>1091316925</t>
  </si>
  <si>
    <t>4228461167</t>
  </si>
  <si>
    <t>Pripáj. diel vyk. telies  rohový, Rp 1/2 x G 3/4, obojstr. vypúšť. a napúšť., uzatvár.</t>
  </si>
  <si>
    <t>-324134430</t>
  </si>
  <si>
    <t>735153300</t>
  </si>
  <si>
    <t>Príplatok k cene za odvzdušňovací ventil telies</t>
  </si>
  <si>
    <t>-515011637</t>
  </si>
  <si>
    <t>484540095k</t>
  </si>
  <si>
    <t>Vykurovacie telesá príslušenstvo uchytenie do steny</t>
  </si>
  <si>
    <t>sub</t>
  </si>
  <si>
    <t>-2080508590</t>
  </si>
  <si>
    <t>735153309</t>
  </si>
  <si>
    <t>Nastavenie hydrauliky vykurovacích telies</t>
  </si>
  <si>
    <t>-708975541</t>
  </si>
  <si>
    <t>735159522</t>
  </si>
  <si>
    <t>Montáž vykurovacieho telesa dvojradového bez odvzdušnenia do 2040mm</t>
  </si>
  <si>
    <t>-154859329</t>
  </si>
  <si>
    <t>4845374250</t>
  </si>
  <si>
    <t>Vykurovacie teleso doskové oceľové KORAD 21K 600x600 úzke s bočným pripojením, s dvoma panelmi a jedným konvektorom</t>
  </si>
  <si>
    <t>266761500</t>
  </si>
  <si>
    <t>4845385450</t>
  </si>
  <si>
    <t>Vykurovacie teleso doskové oceľové KORAD 33K 600x1200 s bočným pripojením, s troma panelmi a troma konvektormi</t>
  </si>
  <si>
    <t>-658400241</t>
  </si>
  <si>
    <t>735191905</t>
  </si>
  <si>
    <t>Ostatné opravy vykurovacích telies,odvzdušnenie telesa</t>
  </si>
  <si>
    <t>-160914818</t>
  </si>
  <si>
    <t>4228461036</t>
  </si>
  <si>
    <t>1/2" termostatický ventil V, priamy, vonkajší závit G3/4</t>
  </si>
  <si>
    <t>2089227443</t>
  </si>
  <si>
    <t>4228461087</t>
  </si>
  <si>
    <t>1/2" spiatočkový ventil RL-5, priamy</t>
  </si>
  <si>
    <t>-403831570</t>
  </si>
  <si>
    <t>735191910</t>
  </si>
  <si>
    <t>Napustenie vody do vykurovacieho systému vrátane  potrubia o v. pl. vykurovacích telies</t>
  </si>
  <si>
    <t>-317929243</t>
  </si>
  <si>
    <t>4849211008</t>
  </si>
  <si>
    <t>Termostatická hlavica, priame drážky, poloha "0", 6-30°C</t>
  </si>
  <si>
    <t>-1640171558</t>
  </si>
  <si>
    <t>998735201</t>
  </si>
  <si>
    <t>Presun hmôt pre vykurovacie telesá v objektoch výšky do 6 m</t>
  </si>
  <si>
    <t>-1696592243</t>
  </si>
  <si>
    <t>766811002</t>
  </si>
  <si>
    <t>Montáž kuchynskej linky drevenej, korpus spodnej skrinky, na nožičkách, šírky nad 400  do 800 mm</t>
  </si>
  <si>
    <t>-1293827825</t>
  </si>
  <si>
    <t>6156205010</t>
  </si>
  <si>
    <t>Korpus drev. spodnej skrinky na nožičkách do 800 mm</t>
  </si>
  <si>
    <t>-43336814</t>
  </si>
  <si>
    <t>766811004</t>
  </si>
  <si>
    <t>Montáž kuchynskej linky drevenej, pripevnenie soklíkovej lišty</t>
  </si>
  <si>
    <t>-456667264</t>
  </si>
  <si>
    <t>6156205030</t>
  </si>
  <si>
    <t>Soklíková lišta drevená</t>
  </si>
  <si>
    <t>-880908654</t>
  </si>
  <si>
    <t>766811012</t>
  </si>
  <si>
    <t>Montáž kuchynskej linky drevenej, korpus hornej skrinky, priskrutkovaných na   stenu, šírky nad 400 do 800 mm</t>
  </si>
  <si>
    <t>685410316</t>
  </si>
  <si>
    <t>6156205080</t>
  </si>
  <si>
    <t>Korpus drev. hornej skrinky do 800 mm</t>
  </si>
  <si>
    <t>-219507295</t>
  </si>
  <si>
    <t>766811021</t>
  </si>
  <si>
    <t>Montáž kuchynskej linky drevenej, dvierka hornej skrinky vrátane pántov, plné</t>
  </si>
  <si>
    <t>2064950575</t>
  </si>
  <si>
    <t>5*2</t>
  </si>
  <si>
    <t>6156705000</t>
  </si>
  <si>
    <t>Dvierka drev. hornej skrinky vrátane pántov, plné</t>
  </si>
  <si>
    <t>1931478079</t>
  </si>
  <si>
    <t>766811026</t>
  </si>
  <si>
    <t>Montáž kuchynskej linky drevenej, dvierka spodnej skrinky vrátane pántov, plné</t>
  </si>
  <si>
    <t>-1227163588</t>
  </si>
  <si>
    <t>6156705040</t>
  </si>
  <si>
    <t>Dvierka drev. spodnej skrinky vrátane pántov, plné</t>
  </si>
  <si>
    <t>946864916</t>
  </si>
  <si>
    <t>766811033</t>
  </si>
  <si>
    <t>Montáž kuchynskej linky drevenej, pracovnej dosky vrátane zadnej zaklapavacej lišty nad 2000 mm</t>
  </si>
  <si>
    <t>1908887344</t>
  </si>
  <si>
    <t>6156805020</t>
  </si>
  <si>
    <t>Pracovná doska drev. vrátane zadnej zaklapávacej lišty nad 2000 mm</t>
  </si>
  <si>
    <t>-378607849</t>
  </si>
  <si>
    <t>766811036</t>
  </si>
  <si>
    <t>Montáž kuchynskej linky drevenej, vyrezanie otvoru vrátane zamerania, pre drez, várnu dosku,</t>
  </si>
  <si>
    <t>1133089917</t>
  </si>
  <si>
    <t>766811037</t>
  </si>
  <si>
    <t>Montáž kuchynskej linky drevenej, osadenie drezu, so zasilikónovaním a upevnením</t>
  </si>
  <si>
    <t>855001539</t>
  </si>
  <si>
    <t>5523148100</t>
  </si>
  <si>
    <t>Kuchynský drez Alveus do dosky BASIC 10 nerez 380x440-145,1x kompl.sifon v cene</t>
  </si>
  <si>
    <t>-1681843955</t>
  </si>
  <si>
    <t>766811038</t>
  </si>
  <si>
    <t>Montáž kuchynskej linky drevenej, osadenie varnej dosky so zasilikónovaním a upevnením</t>
  </si>
  <si>
    <t>1572682560</t>
  </si>
  <si>
    <t>766811072</t>
  </si>
  <si>
    <t>Montáž kuchynskej linky drevenej, osadenie digestora</t>
  </si>
  <si>
    <t>742285432</t>
  </si>
  <si>
    <t>-1547967128</t>
  </si>
  <si>
    <t>319850002z</t>
  </si>
  <si>
    <t>Protipožiarne výplňové hmoty na prestup potrubia</t>
  </si>
  <si>
    <t>-1480073794</t>
  </si>
  <si>
    <t>767871110</t>
  </si>
  <si>
    <t>Montáž podperných konštrukcií pre vedenie potrubia</t>
  </si>
  <si>
    <t>-1681111123</t>
  </si>
  <si>
    <t>319850001z</t>
  </si>
  <si>
    <t>Závesný systém na uloženie potrubia</t>
  </si>
  <si>
    <t>1379037398</t>
  </si>
  <si>
    <t>783192102</t>
  </si>
  <si>
    <t>Nátery oceľových konštrukcií ostatné disperzné stredných "B" jednonásobné 2x s emailovaním</t>
  </si>
  <si>
    <t>-761947109</t>
  </si>
  <si>
    <t>783424340</t>
  </si>
  <si>
    <t>Nátery kovového potrubia syntetické farby bielej do DN 50 mm dvojnásobné 1x email a základný náter</t>
  </si>
  <si>
    <t>-1380601981</t>
  </si>
  <si>
    <t>OST</t>
  </si>
  <si>
    <t>HZS-011</t>
  </si>
  <si>
    <t>Uvedenie do prevádzky</t>
  </si>
  <si>
    <t>262144</t>
  </si>
  <si>
    <t>-2029654174</t>
  </si>
  <si>
    <t>HZS-019</t>
  </si>
  <si>
    <t>Stavebno montážne práce menej náročne (Tr 1) v rozsahu viac ako 8 hodín - búracie a nepredvídané práce</t>
  </si>
  <si>
    <t>hod</t>
  </si>
  <si>
    <t>-19518188</t>
  </si>
  <si>
    <t>04 - Elektroinštalácia</t>
  </si>
  <si>
    <t xml:space="preserve"> </t>
  </si>
  <si>
    <t xml:space="preserve">    21-M - Elektromontáže</t>
  </si>
  <si>
    <t xml:space="preserve">    21-M_2 - ROZVÁDZAČE</t>
  </si>
  <si>
    <t>HZS - Hodinové zúčtovacie sadzby</t>
  </si>
  <si>
    <t>21-M</t>
  </si>
  <si>
    <t>Elektromontáže</t>
  </si>
  <si>
    <t>210010025</t>
  </si>
  <si>
    <t>Rúrka ohybná elektroinštalačná z PVC typ FXP 20, uložená pevne</t>
  </si>
  <si>
    <t>345710009100</t>
  </si>
  <si>
    <t>Rúrka, FXx DN 20 (pevná vlnitá, vr. príslušenstva (CL,...)</t>
  </si>
  <si>
    <t>256</t>
  </si>
  <si>
    <t>30*1,05 "Přepočítané koeficientom množstva</t>
  </si>
  <si>
    <t>Súčet</t>
  </si>
  <si>
    <t>210010110</t>
  </si>
  <si>
    <t>Lišta elektroinštalačná z PVC 40x40, uložená pevne, vkladacia</t>
  </si>
  <si>
    <t>345750065200</t>
  </si>
  <si>
    <t>Lišta hranatá z PVC, LHD 40x40 mm, KOPOS, vr. príslušenstva</t>
  </si>
  <si>
    <t>50*1,05 "Přepočítané koeficientom množstva</t>
  </si>
  <si>
    <t>210010311</t>
  </si>
  <si>
    <t>Krabica odbočná s viečkom, bez zapojenia (1902, KO 68) kruhová</t>
  </si>
  <si>
    <t>3450915500</t>
  </si>
  <si>
    <t>Krabica univerzálna  typ: KU</t>
  </si>
  <si>
    <t>210010321</t>
  </si>
  <si>
    <t>Krabica (1903, KR 68) odbočná s viečkom, svorkovnicou vrátane zapojenia, kruhová</t>
  </si>
  <si>
    <t>3450917500</t>
  </si>
  <si>
    <t>Krabica odbočná KO, vr. sv. WAGO</t>
  </si>
  <si>
    <t>210010351</t>
  </si>
  <si>
    <t>Škatuľová rozvodka z lisov. izolantu vrátane ukončenia káblov a zapojenia vodičov typ 6455-11 do 4 mm2</t>
  </si>
  <si>
    <t>3450927000</t>
  </si>
  <si>
    <t>Krabica 6455-11 acid</t>
  </si>
  <si>
    <t>210100001</t>
  </si>
  <si>
    <t>Ukončenie vodičov v rozvádzač. vrátane zapojenia a vodičovej koncovky do 2.5 mm2</t>
  </si>
  <si>
    <t>210100002</t>
  </si>
  <si>
    <t>Ukončenie vodičov v rozvádzač. vrátane zapojenia a vodičovej koncovky do 6 mm2</t>
  </si>
  <si>
    <t>210100003</t>
  </si>
  <si>
    <t>Ukončenie vodičov v rozvádzač. vrátane zapojenia a vodičovej koncovky do 16 mm2</t>
  </si>
  <si>
    <t>210110041</t>
  </si>
  <si>
    <t>Spínače polozapustené a zapustené vrátane zapojenia jednopólový - radenie 1</t>
  </si>
  <si>
    <t>3450201270</t>
  </si>
  <si>
    <t>Spínač 1, 230V, 10A, IP20</t>
  </si>
  <si>
    <t>210110043</t>
  </si>
  <si>
    <t>Spínač polozapustený a zapustený vrátane zapojenia sériový prep.stried. - radenie 5 A</t>
  </si>
  <si>
    <t>345330003300</t>
  </si>
  <si>
    <t>Spínač 5, 230V, 10A, IP20</t>
  </si>
  <si>
    <t>210110082</t>
  </si>
  <si>
    <t>Sporáková prípojka typ 39563 - 23C, pre zapustenú montáž vrátane tlejivky</t>
  </si>
  <si>
    <t>345320003600</t>
  </si>
  <si>
    <t>Vypínač TANGO zapustený, šporáková prípojka so signálkou 39563-23 radenie 3, ABB</t>
  </si>
  <si>
    <t>210110001</t>
  </si>
  <si>
    <t>Jednopólový spínač - radenie 1, nástenný pre prostredie obyčajné alebo vlhké vrátane zapojenia</t>
  </si>
  <si>
    <t>345340003000</t>
  </si>
  <si>
    <t>Spínač PRAKTIK jednopolový nástenný IP 44, ABB</t>
  </si>
  <si>
    <t>210110003</t>
  </si>
  <si>
    <t>Sériový spínač (prepínač) -  radenie 5, nástenný pre prostredie obyčajné alebo vlhké vrátane zapojenia</t>
  </si>
  <si>
    <t>345330000200</t>
  </si>
  <si>
    <t>Prepínač CALSSIC do vlhka 3553-05629 radenie 5, IP44, ABB</t>
  </si>
  <si>
    <t>210110004</t>
  </si>
  <si>
    <t>Striedavý spínač (prepínač) - radenie 6, nástenný pre prostredie obyčajné alebo vlhké vrátane zapojenia</t>
  </si>
  <si>
    <t>345330000500</t>
  </si>
  <si>
    <t>Prepínač CLASSIC do vlhka 3553-06629 radenie 6, IP44, ABB</t>
  </si>
  <si>
    <t>210111012</t>
  </si>
  <si>
    <t>Domová zásuvka polozapustená alebo zapustená, 10/16 A 250 V 2P + Z 2 x zapojenie</t>
  </si>
  <si>
    <t>3450359300</t>
  </si>
  <si>
    <t>Zásuvka Z 1221 B1 dvojpólová, polozapustená</t>
  </si>
  <si>
    <t>210111021</t>
  </si>
  <si>
    <t>Domová zásuvka v krabici obyč. alebo do vlhka, vrátane zapojenia 10/16 A 250 V 2P + Z</t>
  </si>
  <si>
    <t>345510005400</t>
  </si>
  <si>
    <t>Zásuvka 5517-2610, dvojpólová, vstavaná, do vlhka, 10/16 A, IP44</t>
  </si>
  <si>
    <t>210111103</t>
  </si>
  <si>
    <t>Priemyslová zásuvka CEE 250 V, 400 V, 500 V, vrátane zapojenia, typ CZ 1643, 1645, H, S, Z 3P + Z</t>
  </si>
  <si>
    <t>345540002800</t>
  </si>
  <si>
    <t>Zásuvka nástenná priemyslová 4P 16A 400V IP44 CZ 1643</t>
  </si>
  <si>
    <t>210200026</t>
  </si>
  <si>
    <t>MNT. svietidiel</t>
  </si>
  <si>
    <t>210200026.001</t>
  </si>
  <si>
    <t>MNT. svietidiel nad 6m</t>
  </si>
  <si>
    <t>sv.345690001</t>
  </si>
  <si>
    <t>A - Svietidlo stropné, 1x E27, kryt opál PMMA, zdroj - 8W, IP20</t>
  </si>
  <si>
    <t>sv.345690002</t>
  </si>
  <si>
    <t>B - Svietidlo stropné, 1x E27, kryt opál PMMA, zdroj - 7W, IP20</t>
  </si>
  <si>
    <t>sv.345690002.02</t>
  </si>
  <si>
    <t>C - Svietidlo Modus Svítidlo BRSB, 6x12 LED 830, kryt opál PMMA, 27W, IP44</t>
  </si>
  <si>
    <t>sv.345690002.12</t>
  </si>
  <si>
    <t>D - Svietidlo stropné, 2x E27, kryt opál PMMA, zdroj - 8W , IP20</t>
  </si>
  <si>
    <t>3480010140/6.12</t>
  </si>
  <si>
    <t>E - Svietidlo so spínačom, 9W, IP21</t>
  </si>
  <si>
    <t>3480010140/6.19</t>
  </si>
  <si>
    <t>F - LED reflektor - 100W , IP54</t>
  </si>
  <si>
    <t>3480010140/6.25</t>
  </si>
  <si>
    <t>G - Svietidlo nástenné, 1x E27, kryt opál PMMA, zdroj - 8W, IP20</t>
  </si>
  <si>
    <t>3470133600-24</t>
  </si>
  <si>
    <t>N - typ sv. núdzové, LED, strop., nást., 3W, 1hod. IP40, vr. piktogramu</t>
  </si>
  <si>
    <t>210220040</t>
  </si>
  <si>
    <t>Svorka na potrubie "BERNARD" vrátane pásika Cu</t>
  </si>
  <si>
    <t>3544247905</t>
  </si>
  <si>
    <t>Bernard svorka zemniaca ZSA 16, obj. č. 72;bleskozvodný a uzemňovací materiál</t>
  </si>
  <si>
    <t>3544247910</t>
  </si>
  <si>
    <t>Páska CU, obj. č. 66;bleskozvodný a uzemňovací materiál, dĺžka 0,5m</t>
  </si>
  <si>
    <t>210220301</t>
  </si>
  <si>
    <t>Bleskozvodová svorka do 2 skrutiek (SS, SR 03)</t>
  </si>
  <si>
    <t>3540408300</t>
  </si>
  <si>
    <t>HR-Svorka SS</t>
  </si>
  <si>
    <t>210800515</t>
  </si>
  <si>
    <t>Vodič medený uložený voľne H07V-U (CY) 450/750 V  16</t>
  </si>
  <si>
    <t>3410350204</t>
  </si>
  <si>
    <t>H07V-U 16    Kábel pre pevné uloženie, medený harmonizovaný</t>
  </si>
  <si>
    <t>25*1,05 "Přepočítané koeficientom množstva</t>
  </si>
  <si>
    <t>210801088</t>
  </si>
  <si>
    <t>Kábel medený  450/750 V  2x2,5</t>
  </si>
  <si>
    <t>3410350080.1</t>
  </si>
  <si>
    <t>CYKY 2x1,5    Kábel pre pevné uloženie, medený ČSN, STN</t>
  </si>
  <si>
    <t>8*1,05 "Přepočítané koeficientom množstva</t>
  </si>
  <si>
    <t>210810045</t>
  </si>
  <si>
    <t>Silový kábel medený 750 - 1000  CYKY-CYKYm 750 V 3x1.5</t>
  </si>
  <si>
    <t>114,285714285714*1,05 "Přepočítané koeficientom množstva</t>
  </si>
  <si>
    <t>3410350085</t>
  </si>
  <si>
    <t>CYKY 3x1,5    Kábel pre pevné uloženie, medený ČSN, STN</t>
  </si>
  <si>
    <t>120*1,05 "Přepočítané koeficientom množstva</t>
  </si>
  <si>
    <t>210810046</t>
  </si>
  <si>
    <t>Silový kábel medený 750 - 1000 VCYKY-CYKYm 750 V 3x2.5</t>
  </si>
  <si>
    <t>3410106600</t>
  </si>
  <si>
    <t>Kábel silový medený CYKY  3Cx02,5  0,5kV</t>
  </si>
  <si>
    <t>70*1,05 "Přepočítané koeficientom množstva</t>
  </si>
  <si>
    <t>210801091</t>
  </si>
  <si>
    <t>Kábel medený uložený voľne ÖLFLEX CLASSIC 100  450/750 V  5x2,5</t>
  </si>
  <si>
    <t>341110002000</t>
  </si>
  <si>
    <t>Kábel medený CYKY 5x2,5 mm2</t>
  </si>
  <si>
    <t>40*1,05 "Přepočítané koeficientom množstva</t>
  </si>
  <si>
    <t>210801094</t>
  </si>
  <si>
    <t>Kábel medený uložený voľne ÖLFLEX CLASSIC 100  450/750 V  5x4</t>
  </si>
  <si>
    <t>341110002100</t>
  </si>
  <si>
    <t>Kábel medený CYKY 5x4 mm2</t>
  </si>
  <si>
    <t>10*1,05 "Přepočítané koeficientom množstva</t>
  </si>
  <si>
    <t>210950101</t>
  </si>
  <si>
    <t>Označovací štítok na kábel (naviac proti norme)</t>
  </si>
  <si>
    <t>2830028200</t>
  </si>
  <si>
    <t>Označovač káblov 1,5 - 4 mm2 "A"  typ:  J15A</t>
  </si>
  <si>
    <t>211010010</t>
  </si>
  <si>
    <t>Osadenie polyamidovej príchytky do muriva z tvrdého kameňa, jednoduchého betónu a železobetónu HM 8</t>
  </si>
  <si>
    <t>2830403500</t>
  </si>
  <si>
    <t>hmoždinka klasická 8 mm T8  typ:  T8-PA</t>
  </si>
  <si>
    <t>124</t>
  </si>
  <si>
    <t>PM</t>
  </si>
  <si>
    <t>Podružný materiál</t>
  </si>
  <si>
    <t>126</t>
  </si>
  <si>
    <t>PPV</t>
  </si>
  <si>
    <t>Podiel pridružených výkonov</t>
  </si>
  <si>
    <t>128</t>
  </si>
  <si>
    <t>R1.2</t>
  </si>
  <si>
    <t>Revízia</t>
  </si>
  <si>
    <t>130</t>
  </si>
  <si>
    <t>21-M_2</t>
  </si>
  <si>
    <t>ROZVÁDZAČE</t>
  </si>
  <si>
    <t>210190001</t>
  </si>
  <si>
    <t>Montáž oceľolechovej rozvodnice do váhy 20 kg</t>
  </si>
  <si>
    <t>132</t>
  </si>
  <si>
    <t>357130003500.001</t>
  </si>
  <si>
    <t>Zásuvková rozvodnica ROS 5/x-18, 2x istič B/1-16 A, 2x zás. 32 A/400 V , 2x zás. 16 A/230 V, IP44</t>
  </si>
  <si>
    <t>134</t>
  </si>
  <si>
    <t>210190002</t>
  </si>
  <si>
    <t>Montáž oceľoplechovej rozvodnice do váhy 50 kg</t>
  </si>
  <si>
    <t>136</t>
  </si>
  <si>
    <t>357140007200.1</t>
  </si>
  <si>
    <t>ROZVÁDZAČ PR-HZS (špec. viď. výkres E3)</t>
  </si>
  <si>
    <t>138</t>
  </si>
  <si>
    <t>HZS</t>
  </si>
  <si>
    <t>Hodinové zúčtovacie sadzby</t>
  </si>
  <si>
    <t>HZS000111</t>
  </si>
  <si>
    <t>Stavebno montážne práce menej náročne (Tr 1) v rozsahu viac ako 8 hodín - sekacie práce</t>
  </si>
  <si>
    <t>140</t>
  </si>
  <si>
    <t>HZS000111.001</t>
  </si>
  <si>
    <t>Stavebno montážne práce menej náročne (Tr 1) v rozsahu menej ako 8 hodín - DMT práce</t>
  </si>
  <si>
    <t>142</t>
  </si>
  <si>
    <t>HZS000113</t>
  </si>
  <si>
    <t>Stavebno montážne práce náročné ucelené - odborné, tvorivé remeselné (Tr 3) v rozsahu menej ako 8 hodín - nešpecifikované práce (koordinaácia s ostatnými profesiami, úprava jestv. vedení)</t>
  </si>
  <si>
    <t>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</si>
</sst>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30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  <protection locked="0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wrapText="1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0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s="1" customFormat="1" ht="36.950000000000003" customHeight="1">
      <c r="AR2" s="297"/>
      <c r="AS2" s="297"/>
      <c r="AT2" s="297"/>
      <c r="AU2" s="297"/>
      <c r="AV2" s="297"/>
      <c r="AW2" s="297"/>
      <c r="AX2" s="297"/>
      <c r="AY2" s="297"/>
      <c r="AZ2" s="297"/>
      <c r="BA2" s="297"/>
      <c r="BB2" s="297"/>
      <c r="BC2" s="297"/>
      <c r="BD2" s="297"/>
      <c r="BE2" s="297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8</v>
      </c>
      <c r="BT3" s="16" t="s">
        <v>7</v>
      </c>
    </row>
    <row r="4" spans="1:74" s="1" customFormat="1" ht="24.95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pans="1:74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81" t="s">
        <v>14</v>
      </c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282"/>
      <c r="AJ5" s="282"/>
      <c r="AK5" s="282"/>
      <c r="AL5" s="282"/>
      <c r="AM5" s="282"/>
      <c r="AN5" s="282"/>
      <c r="AO5" s="282"/>
      <c r="AP5" s="21"/>
      <c r="AQ5" s="21"/>
      <c r="AR5" s="19"/>
      <c r="BE5" s="278" t="s">
        <v>15</v>
      </c>
      <c r="BS5" s="16" t="s">
        <v>6</v>
      </c>
    </row>
    <row r="6" spans="1:74" s="1" customFormat="1" ht="36.950000000000003" customHeight="1">
      <c r="B6" s="20"/>
      <c r="C6" s="21"/>
      <c r="D6" s="27" t="s">
        <v>16</v>
      </c>
      <c r="E6" s="21"/>
      <c r="F6" s="21"/>
      <c r="G6" s="21"/>
      <c r="H6" s="21"/>
      <c r="I6" s="21"/>
      <c r="J6" s="21"/>
      <c r="K6" s="283" t="s">
        <v>17</v>
      </c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P6" s="21"/>
      <c r="AQ6" s="21"/>
      <c r="AR6" s="19"/>
      <c r="BE6" s="279"/>
      <c r="BS6" s="16" t="s">
        <v>6</v>
      </c>
    </row>
    <row r="7" spans="1:74" s="1" customFormat="1" ht="12" customHeight="1">
      <c r="B7" s="20"/>
      <c r="C7" s="21"/>
      <c r="D7" s="28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8" t="s">
        <v>19</v>
      </c>
      <c r="AL7" s="21"/>
      <c r="AM7" s="21"/>
      <c r="AN7" s="26" t="s">
        <v>1</v>
      </c>
      <c r="AO7" s="21"/>
      <c r="AP7" s="21"/>
      <c r="AQ7" s="21"/>
      <c r="AR7" s="19"/>
      <c r="BE7" s="279"/>
      <c r="BS7" s="16" t="s">
        <v>6</v>
      </c>
    </row>
    <row r="8" spans="1:74" s="1" customFormat="1" ht="12" customHeight="1">
      <c r="B8" s="20"/>
      <c r="C8" s="21"/>
      <c r="D8" s="28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8" t="s">
        <v>22</v>
      </c>
      <c r="AL8" s="21"/>
      <c r="AM8" s="21"/>
      <c r="AN8" s="29" t="s">
        <v>23</v>
      </c>
      <c r="AO8" s="21"/>
      <c r="AP8" s="21"/>
      <c r="AQ8" s="21"/>
      <c r="AR8" s="19"/>
      <c r="BE8" s="279"/>
      <c r="BS8" s="16" t="s">
        <v>6</v>
      </c>
    </row>
    <row r="9" spans="1:74" s="1" customFormat="1" ht="14.45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279"/>
      <c r="BS9" s="16" t="s">
        <v>6</v>
      </c>
    </row>
    <row r="10" spans="1:74" s="1" customFormat="1" ht="12" customHeight="1">
      <c r="B10" s="20"/>
      <c r="C10" s="21"/>
      <c r="D10" s="28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8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279"/>
      <c r="BS10" s="16" t="s">
        <v>6</v>
      </c>
    </row>
    <row r="11" spans="1:74" s="1" customFormat="1" ht="18.399999999999999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8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279"/>
      <c r="BS11" s="16" t="s">
        <v>6</v>
      </c>
    </row>
    <row r="12" spans="1:74" s="1" customFormat="1" ht="6.95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279"/>
      <c r="BS12" s="16" t="s">
        <v>6</v>
      </c>
    </row>
    <row r="13" spans="1:74" s="1" customFormat="1" ht="12" customHeight="1">
      <c r="B13" s="20"/>
      <c r="C13" s="21"/>
      <c r="D13" s="28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8" t="s">
        <v>25</v>
      </c>
      <c r="AL13" s="21"/>
      <c r="AM13" s="21"/>
      <c r="AN13" s="30" t="s">
        <v>29</v>
      </c>
      <c r="AO13" s="21"/>
      <c r="AP13" s="21"/>
      <c r="AQ13" s="21"/>
      <c r="AR13" s="19"/>
      <c r="BE13" s="279"/>
      <c r="BS13" s="16" t="s">
        <v>6</v>
      </c>
    </row>
    <row r="14" spans="1:74" ht="12.75">
      <c r="B14" s="20"/>
      <c r="C14" s="21"/>
      <c r="D14" s="21"/>
      <c r="E14" s="284" t="s">
        <v>29</v>
      </c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5"/>
      <c r="AE14" s="285"/>
      <c r="AF14" s="285"/>
      <c r="AG14" s="285"/>
      <c r="AH14" s="285"/>
      <c r="AI14" s="285"/>
      <c r="AJ14" s="285"/>
      <c r="AK14" s="28" t="s">
        <v>27</v>
      </c>
      <c r="AL14" s="21"/>
      <c r="AM14" s="21"/>
      <c r="AN14" s="30" t="s">
        <v>29</v>
      </c>
      <c r="AO14" s="21"/>
      <c r="AP14" s="21"/>
      <c r="AQ14" s="21"/>
      <c r="AR14" s="19"/>
      <c r="BE14" s="279"/>
      <c r="BS14" s="16" t="s">
        <v>6</v>
      </c>
    </row>
    <row r="15" spans="1:74" s="1" customFormat="1" ht="6.95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279"/>
      <c r="BS15" s="16" t="s">
        <v>4</v>
      </c>
    </row>
    <row r="16" spans="1:74" s="1" customFormat="1" ht="12" customHeight="1">
      <c r="B16" s="20"/>
      <c r="C16" s="21"/>
      <c r="D16" s="28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8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279"/>
      <c r="BS16" s="16" t="s">
        <v>4</v>
      </c>
    </row>
    <row r="17" spans="1:71" s="1" customFormat="1" ht="18.399999999999999" customHeight="1">
      <c r="B17" s="20"/>
      <c r="C17" s="21"/>
      <c r="D17" s="21"/>
      <c r="E17" s="26" t="s">
        <v>31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8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279"/>
      <c r="BS17" s="16" t="s">
        <v>32</v>
      </c>
    </row>
    <row r="18" spans="1:71" s="1" customFormat="1" ht="6.95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279"/>
      <c r="BS18" s="16" t="s">
        <v>8</v>
      </c>
    </row>
    <row r="19" spans="1:71" s="1" customFormat="1" ht="12" customHeight="1">
      <c r="B19" s="20"/>
      <c r="C19" s="21"/>
      <c r="D19" s="28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8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279"/>
      <c r="BS19" s="16" t="s">
        <v>8</v>
      </c>
    </row>
    <row r="20" spans="1:71" s="1" customFormat="1" ht="18.399999999999999" customHeight="1">
      <c r="B20" s="20"/>
      <c r="C20" s="21"/>
      <c r="D20" s="21"/>
      <c r="E20" s="26" t="s">
        <v>34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8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279"/>
      <c r="BS20" s="16" t="s">
        <v>32</v>
      </c>
    </row>
    <row r="21" spans="1:71" s="1" customFormat="1" ht="6.95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279"/>
    </row>
    <row r="22" spans="1:71" s="1" customFormat="1" ht="12" customHeight="1">
      <c r="B22" s="20"/>
      <c r="C22" s="21"/>
      <c r="D22" s="28" t="s">
        <v>35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279"/>
    </row>
    <row r="23" spans="1:71" s="1" customFormat="1" ht="16.5" customHeight="1">
      <c r="B23" s="20"/>
      <c r="C23" s="21"/>
      <c r="D23" s="21"/>
      <c r="E23" s="286" t="s">
        <v>1</v>
      </c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  <c r="AE23" s="286"/>
      <c r="AF23" s="286"/>
      <c r="AG23" s="286"/>
      <c r="AH23" s="286"/>
      <c r="AI23" s="286"/>
      <c r="AJ23" s="286"/>
      <c r="AK23" s="286"/>
      <c r="AL23" s="286"/>
      <c r="AM23" s="286"/>
      <c r="AN23" s="286"/>
      <c r="AO23" s="21"/>
      <c r="AP23" s="21"/>
      <c r="AQ23" s="21"/>
      <c r="AR23" s="19"/>
      <c r="BE23" s="279"/>
    </row>
    <row r="24" spans="1:71" s="1" customFormat="1" ht="6.95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279"/>
    </row>
    <row r="25" spans="1:71" s="1" customFormat="1" ht="6.95" customHeight="1">
      <c r="B25" s="20"/>
      <c r="C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1"/>
      <c r="AQ25" s="21"/>
      <c r="AR25" s="19"/>
      <c r="BE25" s="279"/>
    </row>
    <row r="26" spans="1:71" s="2" customFormat="1" ht="25.9" customHeight="1">
      <c r="A26" s="33"/>
      <c r="B26" s="34"/>
      <c r="C26" s="35"/>
      <c r="D26" s="36" t="s">
        <v>36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287">
        <f>ROUND(AG94,2)</f>
        <v>0</v>
      </c>
      <c r="AL26" s="288"/>
      <c r="AM26" s="288"/>
      <c r="AN26" s="288"/>
      <c r="AO26" s="288"/>
      <c r="AP26" s="35"/>
      <c r="AQ26" s="35"/>
      <c r="AR26" s="38"/>
      <c r="BE26" s="279"/>
    </row>
    <row r="27" spans="1:71" s="2" customFormat="1" ht="6.95" customHeight="1">
      <c r="A27" s="33"/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8"/>
      <c r="BE27" s="279"/>
    </row>
    <row r="28" spans="1:71" s="2" customFormat="1" ht="12.75">
      <c r="A28" s="33"/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289" t="s">
        <v>37</v>
      </c>
      <c r="M28" s="289"/>
      <c r="N28" s="289"/>
      <c r="O28" s="289"/>
      <c r="P28" s="289"/>
      <c r="Q28" s="35"/>
      <c r="R28" s="35"/>
      <c r="S28" s="35"/>
      <c r="T28" s="35"/>
      <c r="U28" s="35"/>
      <c r="V28" s="35"/>
      <c r="W28" s="289" t="s">
        <v>38</v>
      </c>
      <c r="X28" s="289"/>
      <c r="Y28" s="289"/>
      <c r="Z28" s="289"/>
      <c r="AA28" s="289"/>
      <c r="AB28" s="289"/>
      <c r="AC28" s="289"/>
      <c r="AD28" s="289"/>
      <c r="AE28" s="289"/>
      <c r="AF28" s="35"/>
      <c r="AG28" s="35"/>
      <c r="AH28" s="35"/>
      <c r="AI28" s="35"/>
      <c r="AJ28" s="35"/>
      <c r="AK28" s="289" t="s">
        <v>39</v>
      </c>
      <c r="AL28" s="289"/>
      <c r="AM28" s="289"/>
      <c r="AN28" s="289"/>
      <c r="AO28" s="289"/>
      <c r="AP28" s="35"/>
      <c r="AQ28" s="35"/>
      <c r="AR28" s="38"/>
      <c r="BE28" s="279"/>
    </row>
    <row r="29" spans="1:71" s="3" customFormat="1" ht="14.45" customHeight="1">
      <c r="B29" s="39"/>
      <c r="C29" s="40"/>
      <c r="D29" s="28" t="s">
        <v>40</v>
      </c>
      <c r="E29" s="40"/>
      <c r="F29" s="28" t="s">
        <v>41</v>
      </c>
      <c r="G29" s="40"/>
      <c r="H29" s="40"/>
      <c r="I29" s="40"/>
      <c r="J29" s="40"/>
      <c r="K29" s="40"/>
      <c r="L29" s="292">
        <v>0.2</v>
      </c>
      <c r="M29" s="291"/>
      <c r="N29" s="291"/>
      <c r="O29" s="291"/>
      <c r="P29" s="291"/>
      <c r="Q29" s="40"/>
      <c r="R29" s="40"/>
      <c r="S29" s="40"/>
      <c r="T29" s="40"/>
      <c r="U29" s="40"/>
      <c r="V29" s="40"/>
      <c r="W29" s="290">
        <f>ROUND(AZ94, 2)</f>
        <v>0</v>
      </c>
      <c r="X29" s="291"/>
      <c r="Y29" s="291"/>
      <c r="Z29" s="291"/>
      <c r="AA29" s="291"/>
      <c r="AB29" s="291"/>
      <c r="AC29" s="291"/>
      <c r="AD29" s="291"/>
      <c r="AE29" s="291"/>
      <c r="AF29" s="40"/>
      <c r="AG29" s="40"/>
      <c r="AH29" s="40"/>
      <c r="AI29" s="40"/>
      <c r="AJ29" s="40"/>
      <c r="AK29" s="290">
        <f>ROUND(AV94, 2)</f>
        <v>0</v>
      </c>
      <c r="AL29" s="291"/>
      <c r="AM29" s="291"/>
      <c r="AN29" s="291"/>
      <c r="AO29" s="291"/>
      <c r="AP29" s="40"/>
      <c r="AQ29" s="40"/>
      <c r="AR29" s="41"/>
      <c r="BE29" s="280"/>
    </row>
    <row r="30" spans="1:71" s="3" customFormat="1" ht="14.45" customHeight="1">
      <c r="B30" s="39"/>
      <c r="C30" s="40"/>
      <c r="D30" s="40"/>
      <c r="E30" s="40"/>
      <c r="F30" s="28" t="s">
        <v>42</v>
      </c>
      <c r="G30" s="40"/>
      <c r="H30" s="40"/>
      <c r="I30" s="40"/>
      <c r="J30" s="40"/>
      <c r="K30" s="40"/>
      <c r="L30" s="292">
        <v>0.2</v>
      </c>
      <c r="M30" s="291"/>
      <c r="N30" s="291"/>
      <c r="O30" s="291"/>
      <c r="P30" s="291"/>
      <c r="Q30" s="40"/>
      <c r="R30" s="40"/>
      <c r="S30" s="40"/>
      <c r="T30" s="40"/>
      <c r="U30" s="40"/>
      <c r="V30" s="40"/>
      <c r="W30" s="290">
        <f>ROUND(BA94, 2)</f>
        <v>0</v>
      </c>
      <c r="X30" s="291"/>
      <c r="Y30" s="291"/>
      <c r="Z30" s="291"/>
      <c r="AA30" s="291"/>
      <c r="AB30" s="291"/>
      <c r="AC30" s="291"/>
      <c r="AD30" s="291"/>
      <c r="AE30" s="291"/>
      <c r="AF30" s="40"/>
      <c r="AG30" s="40"/>
      <c r="AH30" s="40"/>
      <c r="AI30" s="40"/>
      <c r="AJ30" s="40"/>
      <c r="AK30" s="290">
        <f>ROUND(AW94, 2)</f>
        <v>0</v>
      </c>
      <c r="AL30" s="291"/>
      <c r="AM30" s="291"/>
      <c r="AN30" s="291"/>
      <c r="AO30" s="291"/>
      <c r="AP30" s="40"/>
      <c r="AQ30" s="40"/>
      <c r="AR30" s="41"/>
      <c r="BE30" s="280"/>
    </row>
    <row r="31" spans="1:71" s="3" customFormat="1" ht="14.45" hidden="1" customHeight="1">
      <c r="B31" s="39"/>
      <c r="C31" s="40"/>
      <c r="D31" s="40"/>
      <c r="E31" s="40"/>
      <c r="F31" s="28" t="s">
        <v>43</v>
      </c>
      <c r="G31" s="40"/>
      <c r="H31" s="40"/>
      <c r="I31" s="40"/>
      <c r="J31" s="40"/>
      <c r="K31" s="40"/>
      <c r="L31" s="292">
        <v>0.2</v>
      </c>
      <c r="M31" s="291"/>
      <c r="N31" s="291"/>
      <c r="O31" s="291"/>
      <c r="P31" s="291"/>
      <c r="Q31" s="40"/>
      <c r="R31" s="40"/>
      <c r="S31" s="40"/>
      <c r="T31" s="40"/>
      <c r="U31" s="40"/>
      <c r="V31" s="40"/>
      <c r="W31" s="290">
        <f>ROUND(BB94, 2)</f>
        <v>0</v>
      </c>
      <c r="X31" s="291"/>
      <c r="Y31" s="291"/>
      <c r="Z31" s="291"/>
      <c r="AA31" s="291"/>
      <c r="AB31" s="291"/>
      <c r="AC31" s="291"/>
      <c r="AD31" s="291"/>
      <c r="AE31" s="291"/>
      <c r="AF31" s="40"/>
      <c r="AG31" s="40"/>
      <c r="AH31" s="40"/>
      <c r="AI31" s="40"/>
      <c r="AJ31" s="40"/>
      <c r="AK31" s="290">
        <v>0</v>
      </c>
      <c r="AL31" s="291"/>
      <c r="AM31" s="291"/>
      <c r="AN31" s="291"/>
      <c r="AO31" s="291"/>
      <c r="AP31" s="40"/>
      <c r="AQ31" s="40"/>
      <c r="AR31" s="41"/>
      <c r="BE31" s="280"/>
    </row>
    <row r="32" spans="1:71" s="3" customFormat="1" ht="14.45" hidden="1" customHeight="1">
      <c r="B32" s="39"/>
      <c r="C32" s="40"/>
      <c r="D32" s="40"/>
      <c r="E32" s="40"/>
      <c r="F32" s="28" t="s">
        <v>44</v>
      </c>
      <c r="G32" s="40"/>
      <c r="H32" s="40"/>
      <c r="I32" s="40"/>
      <c r="J32" s="40"/>
      <c r="K32" s="40"/>
      <c r="L32" s="292">
        <v>0.2</v>
      </c>
      <c r="M32" s="291"/>
      <c r="N32" s="291"/>
      <c r="O32" s="291"/>
      <c r="P32" s="291"/>
      <c r="Q32" s="40"/>
      <c r="R32" s="40"/>
      <c r="S32" s="40"/>
      <c r="T32" s="40"/>
      <c r="U32" s="40"/>
      <c r="V32" s="40"/>
      <c r="W32" s="290">
        <f>ROUND(BC94, 2)</f>
        <v>0</v>
      </c>
      <c r="X32" s="291"/>
      <c r="Y32" s="291"/>
      <c r="Z32" s="291"/>
      <c r="AA32" s="291"/>
      <c r="AB32" s="291"/>
      <c r="AC32" s="291"/>
      <c r="AD32" s="291"/>
      <c r="AE32" s="291"/>
      <c r="AF32" s="40"/>
      <c r="AG32" s="40"/>
      <c r="AH32" s="40"/>
      <c r="AI32" s="40"/>
      <c r="AJ32" s="40"/>
      <c r="AK32" s="290">
        <v>0</v>
      </c>
      <c r="AL32" s="291"/>
      <c r="AM32" s="291"/>
      <c r="AN32" s="291"/>
      <c r="AO32" s="291"/>
      <c r="AP32" s="40"/>
      <c r="AQ32" s="40"/>
      <c r="AR32" s="41"/>
      <c r="BE32" s="280"/>
    </row>
    <row r="33" spans="1:57" s="3" customFormat="1" ht="14.45" hidden="1" customHeight="1">
      <c r="B33" s="39"/>
      <c r="C33" s="40"/>
      <c r="D33" s="40"/>
      <c r="E33" s="40"/>
      <c r="F33" s="28" t="s">
        <v>45</v>
      </c>
      <c r="G33" s="40"/>
      <c r="H33" s="40"/>
      <c r="I33" s="40"/>
      <c r="J33" s="40"/>
      <c r="K33" s="40"/>
      <c r="L33" s="292">
        <v>0</v>
      </c>
      <c r="M33" s="291"/>
      <c r="N33" s="291"/>
      <c r="O33" s="291"/>
      <c r="P33" s="291"/>
      <c r="Q33" s="40"/>
      <c r="R33" s="40"/>
      <c r="S33" s="40"/>
      <c r="T33" s="40"/>
      <c r="U33" s="40"/>
      <c r="V33" s="40"/>
      <c r="W33" s="290">
        <f>ROUND(BD94, 2)</f>
        <v>0</v>
      </c>
      <c r="X33" s="291"/>
      <c r="Y33" s="291"/>
      <c r="Z33" s="291"/>
      <c r="AA33" s="291"/>
      <c r="AB33" s="291"/>
      <c r="AC33" s="291"/>
      <c r="AD33" s="291"/>
      <c r="AE33" s="291"/>
      <c r="AF33" s="40"/>
      <c r="AG33" s="40"/>
      <c r="AH33" s="40"/>
      <c r="AI33" s="40"/>
      <c r="AJ33" s="40"/>
      <c r="AK33" s="290">
        <v>0</v>
      </c>
      <c r="AL33" s="291"/>
      <c r="AM33" s="291"/>
      <c r="AN33" s="291"/>
      <c r="AO33" s="291"/>
      <c r="AP33" s="40"/>
      <c r="AQ33" s="40"/>
      <c r="AR33" s="41"/>
      <c r="BE33" s="280"/>
    </row>
    <row r="34" spans="1:57" s="2" customFormat="1" ht="6.95" customHeight="1">
      <c r="A34" s="33"/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8"/>
      <c r="BE34" s="279"/>
    </row>
    <row r="35" spans="1:57" s="2" customFormat="1" ht="25.9" customHeight="1">
      <c r="A35" s="33"/>
      <c r="B35" s="34"/>
      <c r="C35" s="42"/>
      <c r="D35" s="43" t="s">
        <v>46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 t="s">
        <v>47</v>
      </c>
      <c r="U35" s="44"/>
      <c r="V35" s="44"/>
      <c r="W35" s="44"/>
      <c r="X35" s="296" t="s">
        <v>48</v>
      </c>
      <c r="Y35" s="294"/>
      <c r="Z35" s="294"/>
      <c r="AA35" s="294"/>
      <c r="AB35" s="294"/>
      <c r="AC35" s="44"/>
      <c r="AD35" s="44"/>
      <c r="AE35" s="44"/>
      <c r="AF35" s="44"/>
      <c r="AG35" s="44"/>
      <c r="AH35" s="44"/>
      <c r="AI35" s="44"/>
      <c r="AJ35" s="44"/>
      <c r="AK35" s="293">
        <f>SUM(AK26:AK33)</f>
        <v>0</v>
      </c>
      <c r="AL35" s="294"/>
      <c r="AM35" s="294"/>
      <c r="AN35" s="294"/>
      <c r="AO35" s="295"/>
      <c r="AP35" s="42"/>
      <c r="AQ35" s="42"/>
      <c r="AR35" s="38"/>
      <c r="BE35" s="33"/>
    </row>
    <row r="36" spans="1:57" s="2" customFormat="1" ht="6.9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8"/>
      <c r="BE36" s="33"/>
    </row>
    <row r="37" spans="1:57" s="2" customFormat="1" ht="14.45" customHeight="1">
      <c r="A37" s="33"/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8"/>
      <c r="BE37" s="33"/>
    </row>
    <row r="38" spans="1:57" s="1" customFormat="1" ht="14.45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pans="1:57" s="1" customFormat="1" ht="14.45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pans="1:57" s="1" customFormat="1" ht="14.45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pans="1:57" s="1" customFormat="1" ht="14.45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pans="1:57" s="1" customFormat="1" ht="14.45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pans="1:57" s="1" customFormat="1" ht="14.45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pans="1:57" s="1" customFormat="1" ht="14.45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pans="1:57" s="1" customFormat="1" ht="14.45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pans="1:57" s="1" customFormat="1" ht="14.45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pans="1:57" s="1" customFormat="1" ht="14.45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pans="1:57" s="1" customFormat="1" ht="14.45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pans="1:57" s="2" customFormat="1" ht="14.45" customHeight="1">
      <c r="B49" s="46"/>
      <c r="C49" s="47"/>
      <c r="D49" s="48" t="s">
        <v>49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8" t="s">
        <v>50</v>
      </c>
      <c r="AI49" s="49"/>
      <c r="AJ49" s="49"/>
      <c r="AK49" s="49"/>
      <c r="AL49" s="49"/>
      <c r="AM49" s="49"/>
      <c r="AN49" s="49"/>
      <c r="AO49" s="49"/>
      <c r="AP49" s="47"/>
      <c r="AQ49" s="47"/>
      <c r="AR49" s="50"/>
    </row>
    <row r="50" spans="1:57" ht="11.25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 spans="1:57" ht="11.25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 spans="1:57" ht="11.25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 spans="1:57" ht="11.25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 spans="1:57" ht="11.25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 spans="1:57" ht="11.2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 spans="1:57" ht="11.25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 spans="1:57" ht="11.25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 spans="1:57" ht="11.25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 spans="1:57" ht="11.25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pans="1:57" s="2" customFormat="1" ht="12.75">
      <c r="A60" s="33"/>
      <c r="B60" s="34"/>
      <c r="C60" s="35"/>
      <c r="D60" s="51" t="s">
        <v>51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1" t="s">
        <v>52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1" t="s">
        <v>51</v>
      </c>
      <c r="AI60" s="37"/>
      <c r="AJ60" s="37"/>
      <c r="AK60" s="37"/>
      <c r="AL60" s="37"/>
      <c r="AM60" s="51" t="s">
        <v>52</v>
      </c>
      <c r="AN60" s="37"/>
      <c r="AO60" s="37"/>
      <c r="AP60" s="35"/>
      <c r="AQ60" s="35"/>
      <c r="AR60" s="38"/>
      <c r="BE60" s="33"/>
    </row>
    <row r="61" spans="1:57" ht="11.25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 spans="1:57" ht="11.25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 spans="1:57" ht="11.25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pans="1:57" s="2" customFormat="1" ht="12.75">
      <c r="A64" s="33"/>
      <c r="B64" s="34"/>
      <c r="C64" s="35"/>
      <c r="D64" s="48" t="s">
        <v>53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48" t="s">
        <v>54</v>
      </c>
      <c r="AI64" s="52"/>
      <c r="AJ64" s="52"/>
      <c r="AK64" s="52"/>
      <c r="AL64" s="52"/>
      <c r="AM64" s="52"/>
      <c r="AN64" s="52"/>
      <c r="AO64" s="52"/>
      <c r="AP64" s="35"/>
      <c r="AQ64" s="35"/>
      <c r="AR64" s="38"/>
      <c r="BE64" s="33"/>
    </row>
    <row r="65" spans="1:57" ht="11.2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 spans="1:57" ht="11.25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 spans="1:57" ht="11.25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 spans="1:57" ht="11.25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 spans="1:57" ht="11.25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 spans="1:57" ht="11.25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 spans="1:57" ht="11.25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 spans="1:57" ht="11.25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 spans="1:57" ht="11.25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 spans="1:57" ht="11.25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pans="1:57" s="2" customFormat="1" ht="12.75">
      <c r="A75" s="33"/>
      <c r="B75" s="34"/>
      <c r="C75" s="35"/>
      <c r="D75" s="51" t="s">
        <v>51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1" t="s">
        <v>52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1" t="s">
        <v>51</v>
      </c>
      <c r="AI75" s="37"/>
      <c r="AJ75" s="37"/>
      <c r="AK75" s="37"/>
      <c r="AL75" s="37"/>
      <c r="AM75" s="51" t="s">
        <v>52</v>
      </c>
      <c r="AN75" s="37"/>
      <c r="AO75" s="37"/>
      <c r="AP75" s="35"/>
      <c r="AQ75" s="35"/>
      <c r="AR75" s="38"/>
      <c r="BE75" s="33"/>
    </row>
    <row r="76" spans="1:57" s="2" customFormat="1" ht="11.25">
      <c r="A76" s="33"/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8"/>
      <c r="BE76" s="33"/>
    </row>
    <row r="77" spans="1:57" s="2" customFormat="1" ht="6.95" customHeight="1">
      <c r="A77" s="33"/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38"/>
      <c r="BE77" s="33"/>
    </row>
    <row r="81" spans="1:91" s="2" customFormat="1" ht="6.95" customHeight="1">
      <c r="A81" s="33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38"/>
      <c r="BE81" s="33"/>
    </row>
    <row r="82" spans="1:91" s="2" customFormat="1" ht="24.95" customHeight="1">
      <c r="A82" s="33"/>
      <c r="B82" s="34"/>
      <c r="C82" s="22" t="s">
        <v>55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8"/>
      <c r="BE82" s="33"/>
    </row>
    <row r="83" spans="1:91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8"/>
      <c r="BE83" s="33"/>
    </row>
    <row r="84" spans="1:91" s="4" customFormat="1" ht="12" customHeight="1">
      <c r="B84" s="57"/>
      <c r="C84" s="28" t="s">
        <v>13</v>
      </c>
      <c r="D84" s="58"/>
      <c r="E84" s="58"/>
      <c r="F84" s="58"/>
      <c r="G84" s="58"/>
      <c r="H84" s="58"/>
      <c r="I84" s="58"/>
      <c r="J84" s="58"/>
      <c r="K84" s="58"/>
      <c r="L84" s="58" t="str">
        <f>K5</f>
        <v>B048cu20</v>
      </c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9"/>
    </row>
    <row r="85" spans="1:91" s="5" customFormat="1" ht="36.950000000000003" customHeight="1">
      <c r="B85" s="60"/>
      <c r="C85" s="61" t="s">
        <v>16</v>
      </c>
      <c r="D85" s="62"/>
      <c r="E85" s="62"/>
      <c r="F85" s="62"/>
      <c r="G85" s="62"/>
      <c r="H85" s="62"/>
      <c r="I85" s="62"/>
      <c r="J85" s="62"/>
      <c r="K85" s="62"/>
      <c r="L85" s="257" t="str">
        <f>K6</f>
        <v>Stavebné úpravy hasičskej zbrojnice v Starej Ľubovni</v>
      </c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8"/>
      <c r="Y85" s="258"/>
      <c r="Z85" s="258"/>
      <c r="AA85" s="258"/>
      <c r="AB85" s="258"/>
      <c r="AC85" s="258"/>
      <c r="AD85" s="258"/>
      <c r="AE85" s="258"/>
      <c r="AF85" s="258"/>
      <c r="AG85" s="258"/>
      <c r="AH85" s="258"/>
      <c r="AI85" s="258"/>
      <c r="AJ85" s="258"/>
      <c r="AK85" s="258"/>
      <c r="AL85" s="258"/>
      <c r="AM85" s="258"/>
      <c r="AN85" s="258"/>
      <c r="AO85" s="258"/>
      <c r="AP85" s="62"/>
      <c r="AQ85" s="62"/>
      <c r="AR85" s="63"/>
    </row>
    <row r="86" spans="1:91" s="2" customFormat="1" ht="6.95" customHeight="1">
      <c r="A86" s="33"/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8"/>
      <c r="BE86" s="33"/>
    </row>
    <row r="87" spans="1:91" s="2" customFormat="1" ht="12" customHeight="1">
      <c r="A87" s="33"/>
      <c r="B87" s="34"/>
      <c r="C87" s="28" t="s">
        <v>20</v>
      </c>
      <c r="D87" s="35"/>
      <c r="E87" s="35"/>
      <c r="F87" s="35"/>
      <c r="G87" s="35"/>
      <c r="H87" s="35"/>
      <c r="I87" s="35"/>
      <c r="J87" s="35"/>
      <c r="K87" s="35"/>
      <c r="L87" s="64" t="str">
        <f>IF(K8="","",K8)</f>
        <v>Stará Ľuovňa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8" t="s">
        <v>22</v>
      </c>
      <c r="AJ87" s="35"/>
      <c r="AK87" s="35"/>
      <c r="AL87" s="35"/>
      <c r="AM87" s="259" t="str">
        <f>IF(AN8= "","",AN8)</f>
        <v>19. 3. 2020</v>
      </c>
      <c r="AN87" s="259"/>
      <c r="AO87" s="35"/>
      <c r="AP87" s="35"/>
      <c r="AQ87" s="35"/>
      <c r="AR87" s="38"/>
      <c r="BE87" s="33"/>
    </row>
    <row r="88" spans="1:91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8"/>
      <c r="BE88" s="33"/>
    </row>
    <row r="89" spans="1:91" s="2" customFormat="1" ht="15.2" customHeight="1">
      <c r="A89" s="33"/>
      <c r="B89" s="34"/>
      <c r="C89" s="28" t="s">
        <v>24</v>
      </c>
      <c r="D89" s="35"/>
      <c r="E89" s="35"/>
      <c r="F89" s="35"/>
      <c r="G89" s="35"/>
      <c r="H89" s="35"/>
      <c r="I89" s="35"/>
      <c r="J89" s="35"/>
      <c r="K89" s="35"/>
      <c r="L89" s="58" t="str">
        <f>IF(E11= "","",E11)</f>
        <v>Mesto Stará Ľubovňa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8" t="s">
        <v>30</v>
      </c>
      <c r="AJ89" s="35"/>
      <c r="AK89" s="35"/>
      <c r="AL89" s="35"/>
      <c r="AM89" s="260" t="str">
        <f>IF(E17="","",E17)</f>
        <v>Ing. Vladislav Slosarčik</v>
      </c>
      <c r="AN89" s="261"/>
      <c r="AO89" s="261"/>
      <c r="AP89" s="261"/>
      <c r="AQ89" s="35"/>
      <c r="AR89" s="38"/>
      <c r="AS89" s="262" t="s">
        <v>56</v>
      </c>
      <c r="AT89" s="263"/>
      <c r="AU89" s="66"/>
      <c r="AV89" s="66"/>
      <c r="AW89" s="66"/>
      <c r="AX89" s="66"/>
      <c r="AY89" s="66"/>
      <c r="AZ89" s="66"/>
      <c r="BA89" s="66"/>
      <c r="BB89" s="66"/>
      <c r="BC89" s="66"/>
      <c r="BD89" s="67"/>
      <c r="BE89" s="33"/>
    </row>
    <row r="90" spans="1:91" s="2" customFormat="1" ht="15.2" customHeight="1">
      <c r="A90" s="33"/>
      <c r="B90" s="34"/>
      <c r="C90" s="28" t="s">
        <v>28</v>
      </c>
      <c r="D90" s="35"/>
      <c r="E90" s="35"/>
      <c r="F90" s="35"/>
      <c r="G90" s="35"/>
      <c r="H90" s="35"/>
      <c r="I90" s="35"/>
      <c r="J90" s="35"/>
      <c r="K90" s="35"/>
      <c r="L90" s="58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8" t="s">
        <v>33</v>
      </c>
      <c r="AJ90" s="35"/>
      <c r="AK90" s="35"/>
      <c r="AL90" s="35"/>
      <c r="AM90" s="260" t="str">
        <f>IF(E20="","",E20)</f>
        <v>Ing. Slosarčik</v>
      </c>
      <c r="AN90" s="261"/>
      <c r="AO90" s="261"/>
      <c r="AP90" s="261"/>
      <c r="AQ90" s="35"/>
      <c r="AR90" s="38"/>
      <c r="AS90" s="264"/>
      <c r="AT90" s="265"/>
      <c r="AU90" s="68"/>
      <c r="AV90" s="68"/>
      <c r="AW90" s="68"/>
      <c r="AX90" s="68"/>
      <c r="AY90" s="68"/>
      <c r="AZ90" s="68"/>
      <c r="BA90" s="68"/>
      <c r="BB90" s="68"/>
      <c r="BC90" s="68"/>
      <c r="BD90" s="69"/>
      <c r="BE90" s="33"/>
    </row>
    <row r="91" spans="1:91" s="2" customFormat="1" ht="10.9" customHeight="1">
      <c r="A91" s="33"/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8"/>
      <c r="AS91" s="266"/>
      <c r="AT91" s="267"/>
      <c r="AU91" s="70"/>
      <c r="AV91" s="70"/>
      <c r="AW91" s="70"/>
      <c r="AX91" s="70"/>
      <c r="AY91" s="70"/>
      <c r="AZ91" s="70"/>
      <c r="BA91" s="70"/>
      <c r="BB91" s="70"/>
      <c r="BC91" s="70"/>
      <c r="BD91" s="71"/>
      <c r="BE91" s="33"/>
    </row>
    <row r="92" spans="1:91" s="2" customFormat="1" ht="29.25" customHeight="1">
      <c r="A92" s="33"/>
      <c r="B92" s="34"/>
      <c r="C92" s="268" t="s">
        <v>57</v>
      </c>
      <c r="D92" s="269"/>
      <c r="E92" s="269"/>
      <c r="F92" s="269"/>
      <c r="G92" s="269"/>
      <c r="H92" s="72"/>
      <c r="I92" s="271" t="s">
        <v>58</v>
      </c>
      <c r="J92" s="269"/>
      <c r="K92" s="269"/>
      <c r="L92" s="269"/>
      <c r="M92" s="269"/>
      <c r="N92" s="269"/>
      <c r="O92" s="269"/>
      <c r="P92" s="269"/>
      <c r="Q92" s="269"/>
      <c r="R92" s="269"/>
      <c r="S92" s="269"/>
      <c r="T92" s="269"/>
      <c r="U92" s="269"/>
      <c r="V92" s="269"/>
      <c r="W92" s="269"/>
      <c r="X92" s="269"/>
      <c r="Y92" s="269"/>
      <c r="Z92" s="269"/>
      <c r="AA92" s="269"/>
      <c r="AB92" s="269"/>
      <c r="AC92" s="269"/>
      <c r="AD92" s="269"/>
      <c r="AE92" s="269"/>
      <c r="AF92" s="269"/>
      <c r="AG92" s="270" t="s">
        <v>59</v>
      </c>
      <c r="AH92" s="269"/>
      <c r="AI92" s="269"/>
      <c r="AJ92" s="269"/>
      <c r="AK92" s="269"/>
      <c r="AL92" s="269"/>
      <c r="AM92" s="269"/>
      <c r="AN92" s="271" t="s">
        <v>60</v>
      </c>
      <c r="AO92" s="269"/>
      <c r="AP92" s="272"/>
      <c r="AQ92" s="73" t="s">
        <v>61</v>
      </c>
      <c r="AR92" s="38"/>
      <c r="AS92" s="74" t="s">
        <v>62</v>
      </c>
      <c r="AT92" s="75" t="s">
        <v>63</v>
      </c>
      <c r="AU92" s="75" t="s">
        <v>64</v>
      </c>
      <c r="AV92" s="75" t="s">
        <v>65</v>
      </c>
      <c r="AW92" s="75" t="s">
        <v>66</v>
      </c>
      <c r="AX92" s="75" t="s">
        <v>67</v>
      </c>
      <c r="AY92" s="75" t="s">
        <v>68</v>
      </c>
      <c r="AZ92" s="75" t="s">
        <v>69</v>
      </c>
      <c r="BA92" s="75" t="s">
        <v>70</v>
      </c>
      <c r="BB92" s="75" t="s">
        <v>71</v>
      </c>
      <c r="BC92" s="75" t="s">
        <v>72</v>
      </c>
      <c r="BD92" s="76" t="s">
        <v>73</v>
      </c>
      <c r="BE92" s="33"/>
    </row>
    <row r="93" spans="1:91" s="2" customFormat="1" ht="10.9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8"/>
      <c r="AS93" s="77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9"/>
      <c r="BE93" s="33"/>
    </row>
    <row r="94" spans="1:91" s="6" customFormat="1" ht="32.450000000000003" customHeight="1">
      <c r="B94" s="80"/>
      <c r="C94" s="81" t="s">
        <v>74</v>
      </c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276">
        <f>ROUND(SUM(AG95:AG98),2)</f>
        <v>0</v>
      </c>
      <c r="AH94" s="276"/>
      <c r="AI94" s="276"/>
      <c r="AJ94" s="276"/>
      <c r="AK94" s="276"/>
      <c r="AL94" s="276"/>
      <c r="AM94" s="276"/>
      <c r="AN94" s="277">
        <f>SUM(AG94,AT94)</f>
        <v>0</v>
      </c>
      <c r="AO94" s="277"/>
      <c r="AP94" s="277"/>
      <c r="AQ94" s="84" t="s">
        <v>1</v>
      </c>
      <c r="AR94" s="85"/>
      <c r="AS94" s="86">
        <f>ROUND(SUM(AS95:AS98),2)</f>
        <v>0</v>
      </c>
      <c r="AT94" s="87">
        <f>ROUND(SUM(AV94:AW94),2)</f>
        <v>0</v>
      </c>
      <c r="AU94" s="88">
        <f>ROUND(SUM(AU95:AU98),5)</f>
        <v>0</v>
      </c>
      <c r="AV94" s="87">
        <f>ROUND(AZ94*L29,2)</f>
        <v>0</v>
      </c>
      <c r="AW94" s="87">
        <f>ROUND(BA94*L30,2)</f>
        <v>0</v>
      </c>
      <c r="AX94" s="87">
        <f>ROUND(BB94*L29,2)</f>
        <v>0</v>
      </c>
      <c r="AY94" s="87">
        <f>ROUND(BC94*L30,2)</f>
        <v>0</v>
      </c>
      <c r="AZ94" s="87">
        <f>ROUND(SUM(AZ95:AZ98),2)</f>
        <v>0</v>
      </c>
      <c r="BA94" s="87">
        <f>ROUND(SUM(BA95:BA98),2)</f>
        <v>0</v>
      </c>
      <c r="BB94" s="87">
        <f>ROUND(SUM(BB95:BB98),2)</f>
        <v>0</v>
      </c>
      <c r="BC94" s="87">
        <f>ROUND(SUM(BC95:BC98),2)</f>
        <v>0</v>
      </c>
      <c r="BD94" s="89">
        <f>ROUND(SUM(BD95:BD98),2)</f>
        <v>0</v>
      </c>
      <c r="BS94" s="90" t="s">
        <v>75</v>
      </c>
      <c r="BT94" s="90" t="s">
        <v>76</v>
      </c>
      <c r="BU94" s="91" t="s">
        <v>77</v>
      </c>
      <c r="BV94" s="90" t="s">
        <v>78</v>
      </c>
      <c r="BW94" s="90" t="s">
        <v>5</v>
      </c>
      <c r="BX94" s="90" t="s">
        <v>79</v>
      </c>
      <c r="CL94" s="90" t="s">
        <v>1</v>
      </c>
    </row>
    <row r="95" spans="1:91" s="7" customFormat="1" ht="16.5" customHeight="1">
      <c r="A95" s="92" t="s">
        <v>80</v>
      </c>
      <c r="B95" s="93"/>
      <c r="C95" s="94"/>
      <c r="D95" s="273" t="s">
        <v>81</v>
      </c>
      <c r="E95" s="273"/>
      <c r="F95" s="273"/>
      <c r="G95" s="273"/>
      <c r="H95" s="273"/>
      <c r="I95" s="95"/>
      <c r="J95" s="273" t="s">
        <v>82</v>
      </c>
      <c r="K95" s="273"/>
      <c r="L95" s="273"/>
      <c r="M95" s="273"/>
      <c r="N95" s="273"/>
      <c r="O95" s="273"/>
      <c r="P95" s="273"/>
      <c r="Q95" s="273"/>
      <c r="R95" s="273"/>
      <c r="S95" s="273"/>
      <c r="T95" s="273"/>
      <c r="U95" s="273"/>
      <c r="V95" s="273"/>
      <c r="W95" s="273"/>
      <c r="X95" s="273"/>
      <c r="Y95" s="273"/>
      <c r="Z95" s="273"/>
      <c r="AA95" s="273"/>
      <c r="AB95" s="273"/>
      <c r="AC95" s="273"/>
      <c r="AD95" s="273"/>
      <c r="AE95" s="273"/>
      <c r="AF95" s="273"/>
      <c r="AG95" s="274">
        <f>'01 - Rozšírenie'!J30</f>
        <v>0</v>
      </c>
      <c r="AH95" s="275"/>
      <c r="AI95" s="275"/>
      <c r="AJ95" s="275"/>
      <c r="AK95" s="275"/>
      <c r="AL95" s="275"/>
      <c r="AM95" s="275"/>
      <c r="AN95" s="274">
        <f>SUM(AG95,AT95)</f>
        <v>0</v>
      </c>
      <c r="AO95" s="275"/>
      <c r="AP95" s="275"/>
      <c r="AQ95" s="96" t="s">
        <v>83</v>
      </c>
      <c r="AR95" s="97"/>
      <c r="AS95" s="98">
        <v>0</v>
      </c>
      <c r="AT95" s="99">
        <f>ROUND(SUM(AV95:AW95),2)</f>
        <v>0</v>
      </c>
      <c r="AU95" s="100">
        <f>'01 - Rozšírenie'!P130</f>
        <v>0</v>
      </c>
      <c r="AV95" s="99">
        <f>'01 - Rozšírenie'!J33</f>
        <v>0</v>
      </c>
      <c r="AW95" s="99">
        <f>'01 - Rozšírenie'!J34</f>
        <v>0</v>
      </c>
      <c r="AX95" s="99">
        <f>'01 - Rozšírenie'!J35</f>
        <v>0</v>
      </c>
      <c r="AY95" s="99">
        <f>'01 - Rozšírenie'!J36</f>
        <v>0</v>
      </c>
      <c r="AZ95" s="99">
        <f>'01 - Rozšírenie'!F33</f>
        <v>0</v>
      </c>
      <c r="BA95" s="99">
        <f>'01 - Rozšírenie'!F34</f>
        <v>0</v>
      </c>
      <c r="BB95" s="99">
        <f>'01 - Rozšírenie'!F35</f>
        <v>0</v>
      </c>
      <c r="BC95" s="99">
        <f>'01 - Rozšírenie'!F36</f>
        <v>0</v>
      </c>
      <c r="BD95" s="101">
        <f>'01 - Rozšírenie'!F37</f>
        <v>0</v>
      </c>
      <c r="BT95" s="102" t="s">
        <v>84</v>
      </c>
      <c r="BV95" s="102" t="s">
        <v>78</v>
      </c>
      <c r="BW95" s="102" t="s">
        <v>85</v>
      </c>
      <c r="BX95" s="102" t="s">
        <v>5</v>
      </c>
      <c r="CL95" s="102" t="s">
        <v>1</v>
      </c>
      <c r="CM95" s="102" t="s">
        <v>76</v>
      </c>
    </row>
    <row r="96" spans="1:91" s="7" customFormat="1" ht="16.5" customHeight="1">
      <c r="A96" s="92" t="s">
        <v>80</v>
      </c>
      <c r="B96" s="93"/>
      <c r="C96" s="94"/>
      <c r="D96" s="273" t="s">
        <v>86</v>
      </c>
      <c r="E96" s="273"/>
      <c r="F96" s="273"/>
      <c r="G96" s="273"/>
      <c r="H96" s="273"/>
      <c r="I96" s="95"/>
      <c r="J96" s="273" t="s">
        <v>87</v>
      </c>
      <c r="K96" s="273"/>
      <c r="L96" s="273"/>
      <c r="M96" s="273"/>
      <c r="N96" s="273"/>
      <c r="O96" s="273"/>
      <c r="P96" s="273"/>
      <c r="Q96" s="273"/>
      <c r="R96" s="273"/>
      <c r="S96" s="273"/>
      <c r="T96" s="273"/>
      <c r="U96" s="273"/>
      <c r="V96" s="273"/>
      <c r="W96" s="273"/>
      <c r="X96" s="273"/>
      <c r="Y96" s="273"/>
      <c r="Z96" s="273"/>
      <c r="AA96" s="273"/>
      <c r="AB96" s="273"/>
      <c r="AC96" s="273"/>
      <c r="AD96" s="273"/>
      <c r="AE96" s="273"/>
      <c r="AF96" s="273"/>
      <c r="AG96" s="274">
        <f>'02 - Stavebné úpravy'!J30</f>
        <v>0</v>
      </c>
      <c r="AH96" s="275"/>
      <c r="AI96" s="275"/>
      <c r="AJ96" s="275"/>
      <c r="AK96" s="275"/>
      <c r="AL96" s="275"/>
      <c r="AM96" s="275"/>
      <c r="AN96" s="274">
        <f>SUM(AG96,AT96)</f>
        <v>0</v>
      </c>
      <c r="AO96" s="275"/>
      <c r="AP96" s="275"/>
      <c r="AQ96" s="96" t="s">
        <v>83</v>
      </c>
      <c r="AR96" s="97"/>
      <c r="AS96" s="98">
        <v>0</v>
      </c>
      <c r="AT96" s="99">
        <f>ROUND(SUM(AV96:AW96),2)</f>
        <v>0</v>
      </c>
      <c r="AU96" s="100">
        <f>'02 - Stavebné úpravy'!P138</f>
        <v>0</v>
      </c>
      <c r="AV96" s="99">
        <f>'02 - Stavebné úpravy'!J33</f>
        <v>0</v>
      </c>
      <c r="AW96" s="99">
        <f>'02 - Stavebné úpravy'!J34</f>
        <v>0</v>
      </c>
      <c r="AX96" s="99">
        <f>'02 - Stavebné úpravy'!J35</f>
        <v>0</v>
      </c>
      <c r="AY96" s="99">
        <f>'02 - Stavebné úpravy'!J36</f>
        <v>0</v>
      </c>
      <c r="AZ96" s="99">
        <f>'02 - Stavebné úpravy'!F33</f>
        <v>0</v>
      </c>
      <c r="BA96" s="99">
        <f>'02 - Stavebné úpravy'!F34</f>
        <v>0</v>
      </c>
      <c r="BB96" s="99">
        <f>'02 - Stavebné úpravy'!F35</f>
        <v>0</v>
      </c>
      <c r="BC96" s="99">
        <f>'02 - Stavebné úpravy'!F36</f>
        <v>0</v>
      </c>
      <c r="BD96" s="101">
        <f>'02 - Stavebné úpravy'!F37</f>
        <v>0</v>
      </c>
      <c r="BT96" s="102" t="s">
        <v>84</v>
      </c>
      <c r="BV96" s="102" t="s">
        <v>78</v>
      </c>
      <c r="BW96" s="102" t="s">
        <v>88</v>
      </c>
      <c r="BX96" s="102" t="s">
        <v>5</v>
      </c>
      <c r="CL96" s="102" t="s">
        <v>1</v>
      </c>
      <c r="CM96" s="102" t="s">
        <v>76</v>
      </c>
    </row>
    <row r="97" spans="1:91" s="7" customFormat="1" ht="16.5" customHeight="1">
      <c r="A97" s="92" t="s">
        <v>80</v>
      </c>
      <c r="B97" s="93"/>
      <c r="C97" s="94"/>
      <c r="D97" s="273" t="s">
        <v>89</v>
      </c>
      <c r="E97" s="273"/>
      <c r="F97" s="273"/>
      <c r="G97" s="273"/>
      <c r="H97" s="273"/>
      <c r="I97" s="95"/>
      <c r="J97" s="273" t="s">
        <v>90</v>
      </c>
      <c r="K97" s="273"/>
      <c r="L97" s="273"/>
      <c r="M97" s="273"/>
      <c r="N97" s="273"/>
      <c r="O97" s="273"/>
      <c r="P97" s="273"/>
      <c r="Q97" s="273"/>
      <c r="R97" s="273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  <c r="AE97" s="273"/>
      <c r="AF97" s="273"/>
      <c r="AG97" s="274">
        <f>'03 - TZB'!J30</f>
        <v>0</v>
      </c>
      <c r="AH97" s="275"/>
      <c r="AI97" s="275"/>
      <c r="AJ97" s="275"/>
      <c r="AK97" s="275"/>
      <c r="AL97" s="275"/>
      <c r="AM97" s="275"/>
      <c r="AN97" s="274">
        <f>SUM(AG97,AT97)</f>
        <v>0</v>
      </c>
      <c r="AO97" s="275"/>
      <c r="AP97" s="275"/>
      <c r="AQ97" s="96" t="s">
        <v>83</v>
      </c>
      <c r="AR97" s="97"/>
      <c r="AS97" s="98">
        <v>0</v>
      </c>
      <c r="AT97" s="99">
        <f>ROUND(SUM(AV97:AW97),2)</f>
        <v>0</v>
      </c>
      <c r="AU97" s="100">
        <f>'03 - TZB'!P127</f>
        <v>0</v>
      </c>
      <c r="AV97" s="99">
        <f>'03 - TZB'!J33</f>
        <v>0</v>
      </c>
      <c r="AW97" s="99">
        <f>'03 - TZB'!J34</f>
        <v>0</v>
      </c>
      <c r="AX97" s="99">
        <f>'03 - TZB'!J35</f>
        <v>0</v>
      </c>
      <c r="AY97" s="99">
        <f>'03 - TZB'!J36</f>
        <v>0</v>
      </c>
      <c r="AZ97" s="99">
        <f>'03 - TZB'!F33</f>
        <v>0</v>
      </c>
      <c r="BA97" s="99">
        <f>'03 - TZB'!F34</f>
        <v>0</v>
      </c>
      <c r="BB97" s="99">
        <f>'03 - TZB'!F35</f>
        <v>0</v>
      </c>
      <c r="BC97" s="99">
        <f>'03 - TZB'!F36</f>
        <v>0</v>
      </c>
      <c r="BD97" s="101">
        <f>'03 - TZB'!F37</f>
        <v>0</v>
      </c>
      <c r="BT97" s="102" t="s">
        <v>84</v>
      </c>
      <c r="BV97" s="102" t="s">
        <v>78</v>
      </c>
      <c r="BW97" s="102" t="s">
        <v>91</v>
      </c>
      <c r="BX97" s="102" t="s">
        <v>5</v>
      </c>
      <c r="CL97" s="102" t="s">
        <v>1</v>
      </c>
      <c r="CM97" s="102" t="s">
        <v>76</v>
      </c>
    </row>
    <row r="98" spans="1:91" s="7" customFormat="1" ht="16.5" customHeight="1">
      <c r="A98" s="92" t="s">
        <v>80</v>
      </c>
      <c r="B98" s="93"/>
      <c r="C98" s="94"/>
      <c r="D98" s="273" t="s">
        <v>92</v>
      </c>
      <c r="E98" s="273"/>
      <c r="F98" s="273"/>
      <c r="G98" s="273"/>
      <c r="H98" s="273"/>
      <c r="I98" s="95"/>
      <c r="J98" s="273" t="s">
        <v>93</v>
      </c>
      <c r="K98" s="273"/>
      <c r="L98" s="273"/>
      <c r="M98" s="273"/>
      <c r="N98" s="273"/>
      <c r="O98" s="273"/>
      <c r="P98" s="273"/>
      <c r="Q98" s="273"/>
      <c r="R98" s="273"/>
      <c r="S98" s="273"/>
      <c r="T98" s="273"/>
      <c r="U98" s="273"/>
      <c r="V98" s="273"/>
      <c r="W98" s="273"/>
      <c r="X98" s="273"/>
      <c r="Y98" s="273"/>
      <c r="Z98" s="273"/>
      <c r="AA98" s="273"/>
      <c r="AB98" s="273"/>
      <c r="AC98" s="273"/>
      <c r="AD98" s="273"/>
      <c r="AE98" s="273"/>
      <c r="AF98" s="273"/>
      <c r="AG98" s="274">
        <f>'04 - Elektroinštalácia'!J30</f>
        <v>0</v>
      </c>
      <c r="AH98" s="275"/>
      <c r="AI98" s="275"/>
      <c r="AJ98" s="275"/>
      <c r="AK98" s="275"/>
      <c r="AL98" s="275"/>
      <c r="AM98" s="275"/>
      <c r="AN98" s="274">
        <f>SUM(AG98,AT98)</f>
        <v>0</v>
      </c>
      <c r="AO98" s="275"/>
      <c r="AP98" s="275"/>
      <c r="AQ98" s="96" t="s">
        <v>83</v>
      </c>
      <c r="AR98" s="97"/>
      <c r="AS98" s="103">
        <v>0</v>
      </c>
      <c r="AT98" s="104">
        <f>ROUND(SUM(AV98:AW98),2)</f>
        <v>0</v>
      </c>
      <c r="AU98" s="105">
        <f>'04 - Elektroinštalácia'!P120</f>
        <v>0</v>
      </c>
      <c r="AV98" s="104">
        <f>'04 - Elektroinštalácia'!J33</f>
        <v>0</v>
      </c>
      <c r="AW98" s="104">
        <f>'04 - Elektroinštalácia'!J34</f>
        <v>0</v>
      </c>
      <c r="AX98" s="104">
        <f>'04 - Elektroinštalácia'!J35</f>
        <v>0</v>
      </c>
      <c r="AY98" s="104">
        <f>'04 - Elektroinštalácia'!J36</f>
        <v>0</v>
      </c>
      <c r="AZ98" s="104">
        <f>'04 - Elektroinštalácia'!F33</f>
        <v>0</v>
      </c>
      <c r="BA98" s="104">
        <f>'04 - Elektroinštalácia'!F34</f>
        <v>0</v>
      </c>
      <c r="BB98" s="104">
        <f>'04 - Elektroinštalácia'!F35</f>
        <v>0</v>
      </c>
      <c r="BC98" s="104">
        <f>'04 - Elektroinštalácia'!F36</f>
        <v>0</v>
      </c>
      <c r="BD98" s="106">
        <f>'04 - Elektroinštalácia'!F37</f>
        <v>0</v>
      </c>
      <c r="BT98" s="102" t="s">
        <v>84</v>
      </c>
      <c r="BV98" s="102" t="s">
        <v>78</v>
      </c>
      <c r="BW98" s="102" t="s">
        <v>94</v>
      </c>
      <c r="BX98" s="102" t="s">
        <v>5</v>
      </c>
      <c r="CL98" s="102" t="s">
        <v>1</v>
      </c>
      <c r="CM98" s="102" t="s">
        <v>76</v>
      </c>
    </row>
    <row r="99" spans="1:91" s="2" customFormat="1" ht="30" customHeight="1">
      <c r="A99" s="33"/>
      <c r="B99" s="34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8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</row>
    <row r="100" spans="1:91" s="2" customFormat="1" ht="6.95" customHeight="1">
      <c r="A100" s="33"/>
      <c r="B100" s="53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38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</row>
  </sheetData>
  <sheetProtection algorithmName="SHA-512" hashValue="SoCkMJDVlBr81lPuL13Q8mtDTp3YWE0PaXAZNs2bLvfz8zQ1ycws9T/0NQe4R890G5Owke1sA1PUeR7qqI05Bg==" saltValue="Vb5pHfvSzKmi87a/NlOfxGL5OSEeR05QxqNDcbwMrUEm51SCntwTRDCKyYuaRzjE6pdoCWTPsy7znh1gZRbpDA==" spinCount="100000" sheet="1" objects="1" scenarios="1" formatColumns="0" formatRows="0"/>
  <mergeCells count="5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G94:AM94"/>
    <mergeCell ref="AN94:AP94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O85"/>
    <mergeCell ref="AM87:AN87"/>
    <mergeCell ref="AM89:AP89"/>
    <mergeCell ref="AS89:AT91"/>
    <mergeCell ref="AM90:AP90"/>
  </mergeCells>
  <hyperlinks>
    <hyperlink ref="A95" location="'01 - Rozšírenie'!C2" display="/"/>
    <hyperlink ref="A96" location="'02 - Stavebné úpravy'!C2" display="/"/>
    <hyperlink ref="A97" location="'03 - TZB'!C2" display="/"/>
    <hyperlink ref="A98" location="'04 - Elektroinštalácia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36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7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AT2" s="16" t="s">
        <v>85</v>
      </c>
    </row>
    <row r="3" spans="1:46" s="1" customFormat="1" ht="6.95" hidden="1" customHeight="1">
      <c r="B3" s="108"/>
      <c r="C3" s="109"/>
      <c r="D3" s="109"/>
      <c r="E3" s="109"/>
      <c r="F3" s="109"/>
      <c r="G3" s="109"/>
      <c r="H3" s="109"/>
      <c r="I3" s="110"/>
      <c r="J3" s="109"/>
      <c r="K3" s="109"/>
      <c r="L3" s="19"/>
      <c r="AT3" s="16" t="s">
        <v>76</v>
      </c>
    </row>
    <row r="4" spans="1:46" s="1" customFormat="1" ht="24.95" hidden="1" customHeight="1">
      <c r="B4" s="19"/>
      <c r="D4" s="111" t="s">
        <v>95</v>
      </c>
      <c r="I4" s="107"/>
      <c r="L4" s="19"/>
      <c r="M4" s="112" t="s">
        <v>10</v>
      </c>
      <c r="AT4" s="16" t="s">
        <v>4</v>
      </c>
    </row>
    <row r="5" spans="1:46" s="1" customFormat="1" ht="6.95" hidden="1" customHeight="1">
      <c r="B5" s="19"/>
      <c r="I5" s="107"/>
      <c r="L5" s="19"/>
    </row>
    <row r="6" spans="1:46" s="1" customFormat="1" ht="12" hidden="1" customHeight="1">
      <c r="B6" s="19"/>
      <c r="D6" s="113" t="s">
        <v>16</v>
      </c>
      <c r="I6" s="107"/>
      <c r="L6" s="19"/>
    </row>
    <row r="7" spans="1:46" s="1" customFormat="1" ht="16.5" hidden="1" customHeight="1">
      <c r="B7" s="19"/>
      <c r="E7" s="298" t="str">
        <f>'Rekapitulácia stavby'!K6</f>
        <v>Stavebné úpravy hasičskej zbrojnice v Starej Ľubovni</v>
      </c>
      <c r="F7" s="299"/>
      <c r="G7" s="299"/>
      <c r="H7" s="299"/>
      <c r="I7" s="107"/>
      <c r="L7" s="19"/>
    </row>
    <row r="8" spans="1:46" s="2" customFormat="1" ht="12" hidden="1" customHeight="1">
      <c r="A8" s="33"/>
      <c r="B8" s="38"/>
      <c r="C8" s="33"/>
      <c r="D8" s="113" t="s">
        <v>96</v>
      </c>
      <c r="E8" s="33"/>
      <c r="F8" s="33"/>
      <c r="G8" s="33"/>
      <c r="H8" s="33"/>
      <c r="I8" s="114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hidden="1" customHeight="1">
      <c r="A9" s="33"/>
      <c r="B9" s="38"/>
      <c r="C9" s="33"/>
      <c r="D9" s="33"/>
      <c r="E9" s="300" t="s">
        <v>97</v>
      </c>
      <c r="F9" s="301"/>
      <c r="G9" s="301"/>
      <c r="H9" s="301"/>
      <c r="I9" s="114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 hidden="1">
      <c r="A10" s="33"/>
      <c r="B10" s="38"/>
      <c r="C10" s="33"/>
      <c r="D10" s="33"/>
      <c r="E10" s="33"/>
      <c r="F10" s="33"/>
      <c r="G10" s="33"/>
      <c r="H10" s="33"/>
      <c r="I10" s="114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hidden="1" customHeight="1">
      <c r="A11" s="33"/>
      <c r="B11" s="38"/>
      <c r="C11" s="33"/>
      <c r="D11" s="113" t="s">
        <v>18</v>
      </c>
      <c r="E11" s="33"/>
      <c r="F11" s="115" t="s">
        <v>1</v>
      </c>
      <c r="G11" s="33"/>
      <c r="H11" s="33"/>
      <c r="I11" s="116" t="s">
        <v>19</v>
      </c>
      <c r="J11" s="115" t="s">
        <v>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hidden="1" customHeight="1">
      <c r="A12" s="33"/>
      <c r="B12" s="38"/>
      <c r="C12" s="33"/>
      <c r="D12" s="113" t="s">
        <v>20</v>
      </c>
      <c r="E12" s="33"/>
      <c r="F12" s="115" t="s">
        <v>21</v>
      </c>
      <c r="G12" s="33"/>
      <c r="H12" s="33"/>
      <c r="I12" s="116" t="s">
        <v>22</v>
      </c>
      <c r="J12" s="117" t="str">
        <f>'Rekapitulácia stavby'!AN8</f>
        <v>19. 3. 2020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hidden="1" customHeight="1">
      <c r="A13" s="33"/>
      <c r="B13" s="38"/>
      <c r="C13" s="33"/>
      <c r="D13" s="33"/>
      <c r="E13" s="33"/>
      <c r="F13" s="33"/>
      <c r="G13" s="33"/>
      <c r="H13" s="33"/>
      <c r="I13" s="114"/>
      <c r="J13" s="33"/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hidden="1" customHeight="1">
      <c r="A14" s="33"/>
      <c r="B14" s="38"/>
      <c r="C14" s="33"/>
      <c r="D14" s="113" t="s">
        <v>24</v>
      </c>
      <c r="E14" s="33"/>
      <c r="F14" s="33"/>
      <c r="G14" s="33"/>
      <c r="H14" s="33"/>
      <c r="I14" s="116" t="s">
        <v>25</v>
      </c>
      <c r="J14" s="115" t="s">
        <v>1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hidden="1" customHeight="1">
      <c r="A15" s="33"/>
      <c r="B15" s="38"/>
      <c r="C15" s="33"/>
      <c r="D15" s="33"/>
      <c r="E15" s="115" t="s">
        <v>26</v>
      </c>
      <c r="F15" s="33"/>
      <c r="G15" s="33"/>
      <c r="H15" s="33"/>
      <c r="I15" s="116" t="s">
        <v>27</v>
      </c>
      <c r="J15" s="115" t="s">
        <v>1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hidden="1" customHeight="1">
      <c r="A16" s="33"/>
      <c r="B16" s="38"/>
      <c r="C16" s="33"/>
      <c r="D16" s="33"/>
      <c r="E16" s="33"/>
      <c r="F16" s="33"/>
      <c r="G16" s="33"/>
      <c r="H16" s="33"/>
      <c r="I16" s="114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hidden="1" customHeight="1">
      <c r="A17" s="33"/>
      <c r="B17" s="38"/>
      <c r="C17" s="33"/>
      <c r="D17" s="113" t="s">
        <v>28</v>
      </c>
      <c r="E17" s="33"/>
      <c r="F17" s="33"/>
      <c r="G17" s="33"/>
      <c r="H17" s="33"/>
      <c r="I17" s="116" t="s">
        <v>25</v>
      </c>
      <c r="J17" s="29" t="str">
        <f>'Rekapitulácia stavby'!AN13</f>
        <v>Vyplň údaj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hidden="1" customHeight="1">
      <c r="A18" s="33"/>
      <c r="B18" s="38"/>
      <c r="C18" s="33"/>
      <c r="D18" s="33"/>
      <c r="E18" s="302" t="str">
        <f>'Rekapitulácia stavby'!E14</f>
        <v>Vyplň údaj</v>
      </c>
      <c r="F18" s="303"/>
      <c r="G18" s="303"/>
      <c r="H18" s="303"/>
      <c r="I18" s="116" t="s">
        <v>27</v>
      </c>
      <c r="J18" s="29" t="str">
        <f>'Rekapitulácia stavby'!AN14</f>
        <v>Vyplň údaj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hidden="1" customHeight="1">
      <c r="A19" s="33"/>
      <c r="B19" s="38"/>
      <c r="C19" s="33"/>
      <c r="D19" s="33"/>
      <c r="E19" s="33"/>
      <c r="F19" s="33"/>
      <c r="G19" s="33"/>
      <c r="H19" s="33"/>
      <c r="I19" s="114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hidden="1" customHeight="1">
      <c r="A20" s="33"/>
      <c r="B20" s="38"/>
      <c r="C20" s="33"/>
      <c r="D20" s="113" t="s">
        <v>30</v>
      </c>
      <c r="E20" s="33"/>
      <c r="F20" s="33"/>
      <c r="G20" s="33"/>
      <c r="H20" s="33"/>
      <c r="I20" s="116" t="s">
        <v>25</v>
      </c>
      <c r="J20" s="115" t="s">
        <v>1</v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hidden="1" customHeight="1">
      <c r="A21" s="33"/>
      <c r="B21" s="38"/>
      <c r="C21" s="33"/>
      <c r="D21" s="33"/>
      <c r="E21" s="115" t="s">
        <v>31</v>
      </c>
      <c r="F21" s="33"/>
      <c r="G21" s="33"/>
      <c r="H21" s="33"/>
      <c r="I21" s="116" t="s">
        <v>27</v>
      </c>
      <c r="J21" s="115" t="s">
        <v>1</v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hidden="1" customHeight="1">
      <c r="A22" s="33"/>
      <c r="B22" s="38"/>
      <c r="C22" s="33"/>
      <c r="D22" s="33"/>
      <c r="E22" s="33"/>
      <c r="F22" s="33"/>
      <c r="G22" s="33"/>
      <c r="H22" s="33"/>
      <c r="I22" s="114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hidden="1" customHeight="1">
      <c r="A23" s="33"/>
      <c r="B23" s="38"/>
      <c r="C23" s="33"/>
      <c r="D23" s="113" t="s">
        <v>33</v>
      </c>
      <c r="E23" s="33"/>
      <c r="F23" s="33"/>
      <c r="G23" s="33"/>
      <c r="H23" s="33"/>
      <c r="I23" s="116" t="s">
        <v>25</v>
      </c>
      <c r="J23" s="115" t="s">
        <v>1</v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hidden="1" customHeight="1">
      <c r="A24" s="33"/>
      <c r="B24" s="38"/>
      <c r="C24" s="33"/>
      <c r="D24" s="33"/>
      <c r="E24" s="115" t="s">
        <v>34</v>
      </c>
      <c r="F24" s="33"/>
      <c r="G24" s="33"/>
      <c r="H24" s="33"/>
      <c r="I24" s="116" t="s">
        <v>27</v>
      </c>
      <c r="J24" s="115" t="s">
        <v>1</v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hidden="1" customHeight="1">
      <c r="A25" s="33"/>
      <c r="B25" s="38"/>
      <c r="C25" s="33"/>
      <c r="D25" s="33"/>
      <c r="E25" s="33"/>
      <c r="F25" s="33"/>
      <c r="G25" s="33"/>
      <c r="H25" s="33"/>
      <c r="I25" s="114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hidden="1" customHeight="1">
      <c r="A26" s="33"/>
      <c r="B26" s="38"/>
      <c r="C26" s="33"/>
      <c r="D26" s="113" t="s">
        <v>35</v>
      </c>
      <c r="E26" s="33"/>
      <c r="F26" s="33"/>
      <c r="G26" s="33"/>
      <c r="H26" s="33"/>
      <c r="I26" s="114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hidden="1" customHeight="1">
      <c r="A27" s="118"/>
      <c r="B27" s="119"/>
      <c r="C27" s="118"/>
      <c r="D27" s="118"/>
      <c r="E27" s="304" t="s">
        <v>1</v>
      </c>
      <c r="F27" s="304"/>
      <c r="G27" s="304"/>
      <c r="H27" s="304"/>
      <c r="I27" s="120"/>
      <c r="J27" s="118"/>
      <c r="K27" s="118"/>
      <c r="L27" s="121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pans="1:31" s="2" customFormat="1" ht="6.95" hidden="1" customHeight="1">
      <c r="A28" s="33"/>
      <c r="B28" s="38"/>
      <c r="C28" s="33"/>
      <c r="D28" s="33"/>
      <c r="E28" s="33"/>
      <c r="F28" s="33"/>
      <c r="G28" s="33"/>
      <c r="H28" s="33"/>
      <c r="I28" s="114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hidden="1" customHeight="1">
      <c r="A29" s="33"/>
      <c r="B29" s="38"/>
      <c r="C29" s="33"/>
      <c r="D29" s="122"/>
      <c r="E29" s="122"/>
      <c r="F29" s="122"/>
      <c r="G29" s="122"/>
      <c r="H29" s="122"/>
      <c r="I29" s="123"/>
      <c r="J29" s="122"/>
      <c r="K29" s="122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hidden="1" customHeight="1">
      <c r="A30" s="33"/>
      <c r="B30" s="38"/>
      <c r="C30" s="33"/>
      <c r="D30" s="124" t="s">
        <v>36</v>
      </c>
      <c r="E30" s="33"/>
      <c r="F30" s="33"/>
      <c r="G30" s="33"/>
      <c r="H30" s="33"/>
      <c r="I30" s="114"/>
      <c r="J30" s="125">
        <f>ROUND(J130, 2)</f>
        <v>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hidden="1" customHeight="1">
      <c r="A31" s="33"/>
      <c r="B31" s="38"/>
      <c r="C31" s="33"/>
      <c r="D31" s="122"/>
      <c r="E31" s="122"/>
      <c r="F31" s="122"/>
      <c r="G31" s="122"/>
      <c r="H31" s="122"/>
      <c r="I31" s="123"/>
      <c r="J31" s="122"/>
      <c r="K31" s="122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hidden="1" customHeight="1">
      <c r="A32" s="33"/>
      <c r="B32" s="38"/>
      <c r="C32" s="33"/>
      <c r="D32" s="33"/>
      <c r="E32" s="33"/>
      <c r="F32" s="126" t="s">
        <v>38</v>
      </c>
      <c r="G32" s="33"/>
      <c r="H32" s="33"/>
      <c r="I32" s="127" t="s">
        <v>37</v>
      </c>
      <c r="J32" s="126" t="s">
        <v>39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hidden="1" customHeight="1">
      <c r="A33" s="33"/>
      <c r="B33" s="38"/>
      <c r="C33" s="33"/>
      <c r="D33" s="128" t="s">
        <v>40</v>
      </c>
      <c r="E33" s="113" t="s">
        <v>41</v>
      </c>
      <c r="F33" s="129">
        <f>ROUND((SUM(BE130:BE235)),  2)</f>
        <v>0</v>
      </c>
      <c r="G33" s="33"/>
      <c r="H33" s="33"/>
      <c r="I33" s="130">
        <v>0.2</v>
      </c>
      <c r="J33" s="129">
        <f>ROUND(((SUM(BE130:BE235))*I33),  2)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hidden="1" customHeight="1">
      <c r="A34" s="33"/>
      <c r="B34" s="38"/>
      <c r="C34" s="33"/>
      <c r="D34" s="33"/>
      <c r="E34" s="113" t="s">
        <v>42</v>
      </c>
      <c r="F34" s="129">
        <f>ROUND((SUM(BF130:BF235)),  2)</f>
        <v>0</v>
      </c>
      <c r="G34" s="33"/>
      <c r="H34" s="33"/>
      <c r="I34" s="130">
        <v>0.2</v>
      </c>
      <c r="J34" s="129">
        <f>ROUND(((SUM(BF130:BF235))*I34),  2)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8"/>
      <c r="C35" s="33"/>
      <c r="D35" s="33"/>
      <c r="E35" s="113" t="s">
        <v>43</v>
      </c>
      <c r="F35" s="129">
        <f>ROUND((SUM(BG130:BG235)),  2)</f>
        <v>0</v>
      </c>
      <c r="G35" s="33"/>
      <c r="H35" s="33"/>
      <c r="I35" s="130">
        <v>0.2</v>
      </c>
      <c r="J35" s="129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8"/>
      <c r="C36" s="33"/>
      <c r="D36" s="33"/>
      <c r="E36" s="113" t="s">
        <v>44</v>
      </c>
      <c r="F36" s="129">
        <f>ROUND((SUM(BH130:BH235)),  2)</f>
        <v>0</v>
      </c>
      <c r="G36" s="33"/>
      <c r="H36" s="33"/>
      <c r="I36" s="130">
        <v>0.2</v>
      </c>
      <c r="J36" s="129">
        <f>0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8"/>
      <c r="C37" s="33"/>
      <c r="D37" s="33"/>
      <c r="E37" s="113" t="s">
        <v>45</v>
      </c>
      <c r="F37" s="129">
        <f>ROUND((SUM(BI130:BI235)),  2)</f>
        <v>0</v>
      </c>
      <c r="G37" s="33"/>
      <c r="H37" s="33"/>
      <c r="I37" s="130">
        <v>0</v>
      </c>
      <c r="J37" s="129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hidden="1" customHeight="1">
      <c r="A38" s="33"/>
      <c r="B38" s="38"/>
      <c r="C38" s="33"/>
      <c r="D38" s="33"/>
      <c r="E38" s="33"/>
      <c r="F38" s="33"/>
      <c r="G38" s="33"/>
      <c r="H38" s="33"/>
      <c r="I38" s="114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hidden="1" customHeight="1">
      <c r="A39" s="33"/>
      <c r="B39" s="38"/>
      <c r="C39" s="131"/>
      <c r="D39" s="132" t="s">
        <v>46</v>
      </c>
      <c r="E39" s="133"/>
      <c r="F39" s="133"/>
      <c r="G39" s="134" t="s">
        <v>47</v>
      </c>
      <c r="H39" s="135" t="s">
        <v>48</v>
      </c>
      <c r="I39" s="136"/>
      <c r="J39" s="137">
        <f>SUM(J30:J37)</f>
        <v>0</v>
      </c>
      <c r="K39" s="138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hidden="1" customHeight="1">
      <c r="A40" s="33"/>
      <c r="B40" s="38"/>
      <c r="C40" s="33"/>
      <c r="D40" s="33"/>
      <c r="E40" s="33"/>
      <c r="F40" s="33"/>
      <c r="G40" s="33"/>
      <c r="H40" s="33"/>
      <c r="I40" s="114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hidden="1" customHeight="1">
      <c r="B41" s="19"/>
      <c r="I41" s="107"/>
      <c r="L41" s="19"/>
    </row>
    <row r="42" spans="1:31" s="1" customFormat="1" ht="14.45" hidden="1" customHeight="1">
      <c r="B42" s="19"/>
      <c r="I42" s="107"/>
      <c r="L42" s="19"/>
    </row>
    <row r="43" spans="1:31" s="1" customFormat="1" ht="14.45" hidden="1" customHeight="1">
      <c r="B43" s="19"/>
      <c r="I43" s="107"/>
      <c r="L43" s="19"/>
    </row>
    <row r="44" spans="1:31" s="1" customFormat="1" ht="14.45" hidden="1" customHeight="1">
      <c r="B44" s="19"/>
      <c r="I44" s="107"/>
      <c r="L44" s="19"/>
    </row>
    <row r="45" spans="1:31" s="1" customFormat="1" ht="14.45" hidden="1" customHeight="1">
      <c r="B45" s="19"/>
      <c r="I45" s="107"/>
      <c r="L45" s="19"/>
    </row>
    <row r="46" spans="1:31" s="1" customFormat="1" ht="14.45" hidden="1" customHeight="1">
      <c r="B46" s="19"/>
      <c r="I46" s="107"/>
      <c r="L46" s="19"/>
    </row>
    <row r="47" spans="1:31" s="1" customFormat="1" ht="14.45" hidden="1" customHeight="1">
      <c r="B47" s="19"/>
      <c r="I47" s="107"/>
      <c r="L47" s="19"/>
    </row>
    <row r="48" spans="1:31" s="1" customFormat="1" ht="14.45" hidden="1" customHeight="1">
      <c r="B48" s="19"/>
      <c r="I48" s="107"/>
      <c r="L48" s="19"/>
    </row>
    <row r="49" spans="1:31" s="1" customFormat="1" ht="14.45" hidden="1" customHeight="1">
      <c r="B49" s="19"/>
      <c r="I49" s="107"/>
      <c r="L49" s="19"/>
    </row>
    <row r="50" spans="1:31" s="2" customFormat="1" ht="14.45" hidden="1" customHeight="1">
      <c r="B50" s="50"/>
      <c r="D50" s="139" t="s">
        <v>49</v>
      </c>
      <c r="E50" s="140"/>
      <c r="F50" s="140"/>
      <c r="G50" s="139" t="s">
        <v>50</v>
      </c>
      <c r="H50" s="140"/>
      <c r="I50" s="141"/>
      <c r="J50" s="140"/>
      <c r="K50" s="140"/>
      <c r="L50" s="50"/>
    </row>
    <row r="51" spans="1:31" ht="11.25" hidden="1">
      <c r="B51" s="19"/>
      <c r="L51" s="19"/>
    </row>
    <row r="52" spans="1:31" ht="11.25" hidden="1">
      <c r="B52" s="19"/>
      <c r="L52" s="19"/>
    </row>
    <row r="53" spans="1:31" ht="11.25" hidden="1">
      <c r="B53" s="19"/>
      <c r="L53" s="19"/>
    </row>
    <row r="54" spans="1:31" ht="11.25" hidden="1">
      <c r="B54" s="19"/>
      <c r="L54" s="19"/>
    </row>
    <row r="55" spans="1:31" ht="11.25" hidden="1">
      <c r="B55" s="19"/>
      <c r="L55" s="19"/>
    </row>
    <row r="56" spans="1:31" ht="11.25" hidden="1">
      <c r="B56" s="19"/>
      <c r="L56" s="19"/>
    </row>
    <row r="57" spans="1:31" ht="11.25" hidden="1">
      <c r="B57" s="19"/>
      <c r="L57" s="19"/>
    </row>
    <row r="58" spans="1:31" ht="11.25" hidden="1">
      <c r="B58" s="19"/>
      <c r="L58" s="19"/>
    </row>
    <row r="59" spans="1:31" ht="11.25" hidden="1">
      <c r="B59" s="19"/>
      <c r="L59" s="19"/>
    </row>
    <row r="60" spans="1:31" ht="11.25" hidden="1">
      <c r="B60" s="19"/>
      <c r="L60" s="19"/>
    </row>
    <row r="61" spans="1:31" s="2" customFormat="1" ht="12.75" hidden="1">
      <c r="A61" s="33"/>
      <c r="B61" s="38"/>
      <c r="C61" s="33"/>
      <c r="D61" s="142" t="s">
        <v>51</v>
      </c>
      <c r="E61" s="143"/>
      <c r="F61" s="144" t="s">
        <v>52</v>
      </c>
      <c r="G61" s="142" t="s">
        <v>51</v>
      </c>
      <c r="H61" s="143"/>
      <c r="I61" s="145"/>
      <c r="J61" s="146" t="s">
        <v>52</v>
      </c>
      <c r="K61" s="143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 hidden="1">
      <c r="B62" s="19"/>
      <c r="L62" s="19"/>
    </row>
    <row r="63" spans="1:31" ht="11.25" hidden="1">
      <c r="B63" s="19"/>
      <c r="L63" s="19"/>
    </row>
    <row r="64" spans="1:31" ht="11.25" hidden="1">
      <c r="B64" s="19"/>
      <c r="L64" s="19"/>
    </row>
    <row r="65" spans="1:31" s="2" customFormat="1" ht="12.75" hidden="1">
      <c r="A65" s="33"/>
      <c r="B65" s="38"/>
      <c r="C65" s="33"/>
      <c r="D65" s="139" t="s">
        <v>53</v>
      </c>
      <c r="E65" s="147"/>
      <c r="F65" s="147"/>
      <c r="G65" s="139" t="s">
        <v>54</v>
      </c>
      <c r="H65" s="147"/>
      <c r="I65" s="148"/>
      <c r="J65" s="147"/>
      <c r="K65" s="147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 hidden="1">
      <c r="B66" s="19"/>
      <c r="L66" s="19"/>
    </row>
    <row r="67" spans="1:31" ht="11.25" hidden="1">
      <c r="B67" s="19"/>
      <c r="L67" s="19"/>
    </row>
    <row r="68" spans="1:31" ht="11.25" hidden="1">
      <c r="B68" s="19"/>
      <c r="L68" s="19"/>
    </row>
    <row r="69" spans="1:31" ht="11.25" hidden="1">
      <c r="B69" s="19"/>
      <c r="L69" s="19"/>
    </row>
    <row r="70" spans="1:31" ht="11.25" hidden="1">
      <c r="B70" s="19"/>
      <c r="L70" s="19"/>
    </row>
    <row r="71" spans="1:31" ht="11.25" hidden="1">
      <c r="B71" s="19"/>
      <c r="L71" s="19"/>
    </row>
    <row r="72" spans="1:31" ht="11.25" hidden="1">
      <c r="B72" s="19"/>
      <c r="L72" s="19"/>
    </row>
    <row r="73" spans="1:31" ht="11.25" hidden="1">
      <c r="B73" s="19"/>
      <c r="L73" s="19"/>
    </row>
    <row r="74" spans="1:31" ht="11.25" hidden="1">
      <c r="B74" s="19"/>
      <c r="L74" s="19"/>
    </row>
    <row r="75" spans="1:31" ht="11.25" hidden="1">
      <c r="B75" s="19"/>
      <c r="L75" s="19"/>
    </row>
    <row r="76" spans="1:31" s="2" customFormat="1" ht="12.75" hidden="1">
      <c r="A76" s="33"/>
      <c r="B76" s="38"/>
      <c r="C76" s="33"/>
      <c r="D76" s="142" t="s">
        <v>51</v>
      </c>
      <c r="E76" s="143"/>
      <c r="F76" s="144" t="s">
        <v>52</v>
      </c>
      <c r="G76" s="142" t="s">
        <v>51</v>
      </c>
      <c r="H76" s="143"/>
      <c r="I76" s="145"/>
      <c r="J76" s="146" t="s">
        <v>52</v>
      </c>
      <c r="K76" s="143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hidden="1" customHeight="1">
      <c r="A77" s="33"/>
      <c r="B77" s="149"/>
      <c r="C77" s="150"/>
      <c r="D77" s="150"/>
      <c r="E77" s="150"/>
      <c r="F77" s="150"/>
      <c r="G77" s="150"/>
      <c r="H77" s="150"/>
      <c r="I77" s="151"/>
      <c r="J77" s="150"/>
      <c r="K77" s="150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78" spans="1:31" ht="11.25" hidden="1"/>
    <row r="79" spans="1:31" ht="11.25" hidden="1"/>
    <row r="80" spans="1:31" ht="11.25" hidden="1"/>
    <row r="81" spans="1:47" s="2" customFormat="1" ht="6.95" hidden="1" customHeight="1">
      <c r="A81" s="33"/>
      <c r="B81" s="152"/>
      <c r="C81" s="153"/>
      <c r="D81" s="153"/>
      <c r="E81" s="153"/>
      <c r="F81" s="153"/>
      <c r="G81" s="153"/>
      <c r="H81" s="153"/>
      <c r="I81" s="154"/>
      <c r="J81" s="153"/>
      <c r="K81" s="153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hidden="1" customHeight="1">
      <c r="A82" s="33"/>
      <c r="B82" s="34"/>
      <c r="C82" s="22" t="s">
        <v>98</v>
      </c>
      <c r="D82" s="35"/>
      <c r="E82" s="35"/>
      <c r="F82" s="35"/>
      <c r="G82" s="35"/>
      <c r="H82" s="35"/>
      <c r="I82" s="114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hidden="1" customHeight="1">
      <c r="A83" s="33"/>
      <c r="B83" s="34"/>
      <c r="C83" s="35"/>
      <c r="D83" s="35"/>
      <c r="E83" s="35"/>
      <c r="F83" s="35"/>
      <c r="G83" s="35"/>
      <c r="H83" s="35"/>
      <c r="I83" s="114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hidden="1" customHeight="1">
      <c r="A84" s="33"/>
      <c r="B84" s="34"/>
      <c r="C84" s="28" t="s">
        <v>16</v>
      </c>
      <c r="D84" s="35"/>
      <c r="E84" s="35"/>
      <c r="F84" s="35"/>
      <c r="G84" s="35"/>
      <c r="H84" s="35"/>
      <c r="I84" s="114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hidden="1" customHeight="1">
      <c r="A85" s="33"/>
      <c r="B85" s="34"/>
      <c r="C85" s="35"/>
      <c r="D85" s="35"/>
      <c r="E85" s="305" t="str">
        <f>E7</f>
        <v>Stavebné úpravy hasičskej zbrojnice v Starej Ľubovni</v>
      </c>
      <c r="F85" s="306"/>
      <c r="G85" s="306"/>
      <c r="H85" s="306"/>
      <c r="I85" s="114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hidden="1" customHeight="1">
      <c r="A86" s="33"/>
      <c r="B86" s="34"/>
      <c r="C86" s="28" t="s">
        <v>96</v>
      </c>
      <c r="D86" s="35"/>
      <c r="E86" s="35"/>
      <c r="F86" s="35"/>
      <c r="G86" s="35"/>
      <c r="H86" s="35"/>
      <c r="I86" s="114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hidden="1" customHeight="1">
      <c r="A87" s="33"/>
      <c r="B87" s="34"/>
      <c r="C87" s="35"/>
      <c r="D87" s="35"/>
      <c r="E87" s="257" t="str">
        <f>E9</f>
        <v>01 - Rozšírenie</v>
      </c>
      <c r="F87" s="307"/>
      <c r="G87" s="307"/>
      <c r="H87" s="307"/>
      <c r="I87" s="114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hidden="1" customHeight="1">
      <c r="A88" s="33"/>
      <c r="B88" s="34"/>
      <c r="C88" s="35"/>
      <c r="D88" s="35"/>
      <c r="E88" s="35"/>
      <c r="F88" s="35"/>
      <c r="G88" s="35"/>
      <c r="H88" s="35"/>
      <c r="I88" s="114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hidden="1" customHeight="1">
      <c r="A89" s="33"/>
      <c r="B89" s="34"/>
      <c r="C89" s="28" t="s">
        <v>20</v>
      </c>
      <c r="D89" s="35"/>
      <c r="E89" s="35"/>
      <c r="F89" s="26" t="str">
        <f>F12</f>
        <v>Stará Ľuovňa</v>
      </c>
      <c r="G89" s="35"/>
      <c r="H89" s="35"/>
      <c r="I89" s="116" t="s">
        <v>22</v>
      </c>
      <c r="J89" s="65" t="str">
        <f>IF(J12="","",J12)</f>
        <v>19. 3. 2020</v>
      </c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hidden="1" customHeight="1">
      <c r="A90" s="33"/>
      <c r="B90" s="34"/>
      <c r="C90" s="35"/>
      <c r="D90" s="35"/>
      <c r="E90" s="35"/>
      <c r="F90" s="35"/>
      <c r="G90" s="35"/>
      <c r="H90" s="35"/>
      <c r="I90" s="114"/>
      <c r="J90" s="35"/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hidden="1" customHeight="1">
      <c r="A91" s="33"/>
      <c r="B91" s="34"/>
      <c r="C91" s="28" t="s">
        <v>24</v>
      </c>
      <c r="D91" s="35"/>
      <c r="E91" s="35"/>
      <c r="F91" s="26" t="str">
        <f>E15</f>
        <v>Mesto Stará Ľubovňa</v>
      </c>
      <c r="G91" s="35"/>
      <c r="H91" s="35"/>
      <c r="I91" s="116" t="s">
        <v>30</v>
      </c>
      <c r="J91" s="31" t="str">
        <f>E21</f>
        <v>Ing. Vladislav Slosarčik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hidden="1" customHeight="1">
      <c r="A92" s="33"/>
      <c r="B92" s="34"/>
      <c r="C92" s="28" t="s">
        <v>28</v>
      </c>
      <c r="D92" s="35"/>
      <c r="E92" s="35"/>
      <c r="F92" s="26" t="str">
        <f>IF(E18="","",E18)</f>
        <v>Vyplň údaj</v>
      </c>
      <c r="G92" s="35"/>
      <c r="H92" s="35"/>
      <c r="I92" s="116" t="s">
        <v>33</v>
      </c>
      <c r="J92" s="31" t="str">
        <f>E24</f>
        <v>Ing. Slosarčik</v>
      </c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hidden="1" customHeight="1">
      <c r="A93" s="33"/>
      <c r="B93" s="34"/>
      <c r="C93" s="35"/>
      <c r="D93" s="35"/>
      <c r="E93" s="35"/>
      <c r="F93" s="35"/>
      <c r="G93" s="35"/>
      <c r="H93" s="35"/>
      <c r="I93" s="114"/>
      <c r="J93" s="35"/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hidden="1" customHeight="1">
      <c r="A94" s="33"/>
      <c r="B94" s="34"/>
      <c r="C94" s="155" t="s">
        <v>99</v>
      </c>
      <c r="D94" s="156"/>
      <c r="E94" s="156"/>
      <c r="F94" s="156"/>
      <c r="G94" s="156"/>
      <c r="H94" s="156"/>
      <c r="I94" s="157"/>
      <c r="J94" s="158" t="s">
        <v>100</v>
      </c>
      <c r="K94" s="156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hidden="1" customHeight="1">
      <c r="A95" s="33"/>
      <c r="B95" s="34"/>
      <c r="C95" s="35"/>
      <c r="D95" s="35"/>
      <c r="E95" s="35"/>
      <c r="F95" s="35"/>
      <c r="G95" s="35"/>
      <c r="H95" s="35"/>
      <c r="I95" s="114"/>
      <c r="J95" s="35"/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hidden="1" customHeight="1">
      <c r="A96" s="33"/>
      <c r="B96" s="34"/>
      <c r="C96" s="159" t="s">
        <v>101</v>
      </c>
      <c r="D96" s="35"/>
      <c r="E96" s="35"/>
      <c r="F96" s="35"/>
      <c r="G96" s="35"/>
      <c r="H96" s="35"/>
      <c r="I96" s="114"/>
      <c r="J96" s="83">
        <f>J130</f>
        <v>0</v>
      </c>
      <c r="K96" s="35"/>
      <c r="L96" s="50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102</v>
      </c>
    </row>
    <row r="97" spans="1:31" s="9" customFormat="1" ht="24.95" hidden="1" customHeight="1">
      <c r="B97" s="160"/>
      <c r="C97" s="161"/>
      <c r="D97" s="162" t="s">
        <v>103</v>
      </c>
      <c r="E97" s="163"/>
      <c r="F97" s="163"/>
      <c r="G97" s="163"/>
      <c r="H97" s="163"/>
      <c r="I97" s="164"/>
      <c r="J97" s="165">
        <f>J131</f>
        <v>0</v>
      </c>
      <c r="K97" s="161"/>
      <c r="L97" s="166"/>
    </row>
    <row r="98" spans="1:31" s="10" customFormat="1" ht="19.899999999999999" hidden="1" customHeight="1">
      <c r="B98" s="167"/>
      <c r="C98" s="168"/>
      <c r="D98" s="169" t="s">
        <v>104</v>
      </c>
      <c r="E98" s="170"/>
      <c r="F98" s="170"/>
      <c r="G98" s="170"/>
      <c r="H98" s="170"/>
      <c r="I98" s="171"/>
      <c r="J98" s="172">
        <f>J132</f>
        <v>0</v>
      </c>
      <c r="K98" s="168"/>
      <c r="L98" s="173"/>
    </row>
    <row r="99" spans="1:31" s="10" customFormat="1" ht="19.899999999999999" hidden="1" customHeight="1">
      <c r="B99" s="167"/>
      <c r="C99" s="168"/>
      <c r="D99" s="169" t="s">
        <v>105</v>
      </c>
      <c r="E99" s="170"/>
      <c r="F99" s="170"/>
      <c r="G99" s="170"/>
      <c r="H99" s="170"/>
      <c r="I99" s="171"/>
      <c r="J99" s="172">
        <f>J137</f>
        <v>0</v>
      </c>
      <c r="K99" s="168"/>
      <c r="L99" s="173"/>
    </row>
    <row r="100" spans="1:31" s="10" customFormat="1" ht="19.899999999999999" hidden="1" customHeight="1">
      <c r="B100" s="167"/>
      <c r="C100" s="168"/>
      <c r="D100" s="169" t="s">
        <v>106</v>
      </c>
      <c r="E100" s="170"/>
      <c r="F100" s="170"/>
      <c r="G100" s="170"/>
      <c r="H100" s="170"/>
      <c r="I100" s="171"/>
      <c r="J100" s="172">
        <f>J147</f>
        <v>0</v>
      </c>
      <c r="K100" s="168"/>
      <c r="L100" s="173"/>
    </row>
    <row r="101" spans="1:31" s="10" customFormat="1" ht="19.899999999999999" hidden="1" customHeight="1">
      <c r="B101" s="167"/>
      <c r="C101" s="168"/>
      <c r="D101" s="169" t="s">
        <v>107</v>
      </c>
      <c r="E101" s="170"/>
      <c r="F101" s="170"/>
      <c r="G101" s="170"/>
      <c r="H101" s="170"/>
      <c r="I101" s="171"/>
      <c r="J101" s="172">
        <f>J153</f>
        <v>0</v>
      </c>
      <c r="K101" s="168"/>
      <c r="L101" s="173"/>
    </row>
    <row r="102" spans="1:31" s="10" customFormat="1" ht="19.899999999999999" hidden="1" customHeight="1">
      <c r="B102" s="167"/>
      <c r="C102" s="168"/>
      <c r="D102" s="169" t="s">
        <v>108</v>
      </c>
      <c r="E102" s="170"/>
      <c r="F102" s="170"/>
      <c r="G102" s="170"/>
      <c r="H102" s="170"/>
      <c r="I102" s="171"/>
      <c r="J102" s="172">
        <f>J168</f>
        <v>0</v>
      </c>
      <c r="K102" s="168"/>
      <c r="L102" s="173"/>
    </row>
    <row r="103" spans="1:31" s="10" customFormat="1" ht="19.899999999999999" hidden="1" customHeight="1">
      <c r="B103" s="167"/>
      <c r="C103" s="168"/>
      <c r="D103" s="169" t="s">
        <v>109</v>
      </c>
      <c r="E103" s="170"/>
      <c r="F103" s="170"/>
      <c r="G103" s="170"/>
      <c r="H103" s="170"/>
      <c r="I103" s="171"/>
      <c r="J103" s="172">
        <f>J179</f>
        <v>0</v>
      </c>
      <c r="K103" s="168"/>
      <c r="L103" s="173"/>
    </row>
    <row r="104" spans="1:31" s="9" customFormat="1" ht="24.95" hidden="1" customHeight="1">
      <c r="B104" s="160"/>
      <c r="C104" s="161"/>
      <c r="D104" s="162" t="s">
        <v>110</v>
      </c>
      <c r="E104" s="163"/>
      <c r="F104" s="163"/>
      <c r="G104" s="163"/>
      <c r="H104" s="163"/>
      <c r="I104" s="164"/>
      <c r="J104" s="165">
        <f>J184</f>
        <v>0</v>
      </c>
      <c r="K104" s="161"/>
      <c r="L104" s="166"/>
    </row>
    <row r="105" spans="1:31" s="10" customFormat="1" ht="19.899999999999999" hidden="1" customHeight="1">
      <c r="B105" s="167"/>
      <c r="C105" s="168"/>
      <c r="D105" s="169" t="s">
        <v>111</v>
      </c>
      <c r="E105" s="170"/>
      <c r="F105" s="170"/>
      <c r="G105" s="170"/>
      <c r="H105" s="170"/>
      <c r="I105" s="171"/>
      <c r="J105" s="172">
        <f>J185</f>
        <v>0</v>
      </c>
      <c r="K105" s="168"/>
      <c r="L105" s="173"/>
    </row>
    <row r="106" spans="1:31" s="10" customFormat="1" ht="19.899999999999999" hidden="1" customHeight="1">
      <c r="B106" s="167"/>
      <c r="C106" s="168"/>
      <c r="D106" s="169" t="s">
        <v>112</v>
      </c>
      <c r="E106" s="170"/>
      <c r="F106" s="170"/>
      <c r="G106" s="170"/>
      <c r="H106" s="170"/>
      <c r="I106" s="171"/>
      <c r="J106" s="172">
        <f>J195</f>
        <v>0</v>
      </c>
      <c r="K106" s="168"/>
      <c r="L106" s="173"/>
    </row>
    <row r="107" spans="1:31" s="10" customFormat="1" ht="19.899999999999999" hidden="1" customHeight="1">
      <c r="B107" s="167"/>
      <c r="C107" s="168"/>
      <c r="D107" s="169" t="s">
        <v>113</v>
      </c>
      <c r="E107" s="170"/>
      <c r="F107" s="170"/>
      <c r="G107" s="170"/>
      <c r="H107" s="170"/>
      <c r="I107" s="171"/>
      <c r="J107" s="172">
        <f>J207</f>
        <v>0</v>
      </c>
      <c r="K107" s="168"/>
      <c r="L107" s="173"/>
    </row>
    <row r="108" spans="1:31" s="10" customFormat="1" ht="19.899999999999999" hidden="1" customHeight="1">
      <c r="B108" s="167"/>
      <c r="C108" s="168"/>
      <c r="D108" s="169" t="s">
        <v>114</v>
      </c>
      <c r="E108" s="170"/>
      <c r="F108" s="170"/>
      <c r="G108" s="170"/>
      <c r="H108" s="170"/>
      <c r="I108" s="171"/>
      <c r="J108" s="172">
        <f>J213</f>
        <v>0</v>
      </c>
      <c r="K108" s="168"/>
      <c r="L108" s="173"/>
    </row>
    <row r="109" spans="1:31" s="10" customFormat="1" ht="19.899999999999999" hidden="1" customHeight="1">
      <c r="B109" s="167"/>
      <c r="C109" s="168"/>
      <c r="D109" s="169" t="s">
        <v>115</v>
      </c>
      <c r="E109" s="170"/>
      <c r="F109" s="170"/>
      <c r="G109" s="170"/>
      <c r="H109" s="170"/>
      <c r="I109" s="171"/>
      <c r="J109" s="172">
        <f>J227</f>
        <v>0</v>
      </c>
      <c r="K109" s="168"/>
      <c r="L109" s="173"/>
    </row>
    <row r="110" spans="1:31" s="10" customFormat="1" ht="19.899999999999999" hidden="1" customHeight="1">
      <c r="B110" s="167"/>
      <c r="C110" s="168"/>
      <c r="D110" s="169" t="s">
        <v>116</v>
      </c>
      <c r="E110" s="170"/>
      <c r="F110" s="170"/>
      <c r="G110" s="170"/>
      <c r="H110" s="170"/>
      <c r="I110" s="171"/>
      <c r="J110" s="172">
        <f>J234</f>
        <v>0</v>
      </c>
      <c r="K110" s="168"/>
      <c r="L110" s="173"/>
    </row>
    <row r="111" spans="1:31" s="2" customFormat="1" ht="21.75" hidden="1" customHeight="1">
      <c r="A111" s="33"/>
      <c r="B111" s="34"/>
      <c r="C111" s="35"/>
      <c r="D111" s="35"/>
      <c r="E111" s="35"/>
      <c r="F111" s="35"/>
      <c r="G111" s="35"/>
      <c r="H111" s="35"/>
      <c r="I111" s="114"/>
      <c r="J111" s="35"/>
      <c r="K111" s="35"/>
      <c r="L111" s="50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6.95" hidden="1" customHeight="1">
      <c r="A112" s="33"/>
      <c r="B112" s="53"/>
      <c r="C112" s="54"/>
      <c r="D112" s="54"/>
      <c r="E112" s="54"/>
      <c r="F112" s="54"/>
      <c r="G112" s="54"/>
      <c r="H112" s="54"/>
      <c r="I112" s="151"/>
      <c r="J112" s="54"/>
      <c r="K112" s="54"/>
      <c r="L112" s="50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31" ht="11.25" hidden="1"/>
    <row r="114" spans="1:31" ht="11.25" hidden="1"/>
    <row r="115" spans="1:31" ht="11.25" hidden="1"/>
    <row r="116" spans="1:31" s="2" customFormat="1" ht="6.95" customHeight="1">
      <c r="A116" s="33"/>
      <c r="B116" s="55"/>
      <c r="C116" s="56"/>
      <c r="D116" s="56"/>
      <c r="E116" s="56"/>
      <c r="F116" s="56"/>
      <c r="G116" s="56"/>
      <c r="H116" s="56"/>
      <c r="I116" s="154"/>
      <c r="J116" s="56"/>
      <c r="K116" s="56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s="2" customFormat="1" ht="24.95" customHeight="1">
      <c r="A117" s="33"/>
      <c r="B117" s="34"/>
      <c r="C117" s="22" t="s">
        <v>117</v>
      </c>
      <c r="D117" s="35"/>
      <c r="E117" s="35"/>
      <c r="F117" s="35"/>
      <c r="G117" s="35"/>
      <c r="H117" s="35"/>
      <c r="I117" s="114"/>
      <c r="J117" s="35"/>
      <c r="K117" s="35"/>
      <c r="L117" s="50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6.95" customHeight="1">
      <c r="A118" s="33"/>
      <c r="B118" s="34"/>
      <c r="C118" s="35"/>
      <c r="D118" s="35"/>
      <c r="E118" s="35"/>
      <c r="F118" s="35"/>
      <c r="G118" s="35"/>
      <c r="H118" s="35"/>
      <c r="I118" s="114"/>
      <c r="J118" s="35"/>
      <c r="K118" s="35"/>
      <c r="L118" s="50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12" customHeight="1">
      <c r="A119" s="33"/>
      <c r="B119" s="34"/>
      <c r="C119" s="28" t="s">
        <v>16</v>
      </c>
      <c r="D119" s="35"/>
      <c r="E119" s="35"/>
      <c r="F119" s="35"/>
      <c r="G119" s="35"/>
      <c r="H119" s="35"/>
      <c r="I119" s="114"/>
      <c r="J119" s="35"/>
      <c r="K119" s="35"/>
      <c r="L119" s="50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16.5" customHeight="1">
      <c r="A120" s="33"/>
      <c r="B120" s="34"/>
      <c r="C120" s="35"/>
      <c r="D120" s="35"/>
      <c r="E120" s="305" t="str">
        <f>E7</f>
        <v>Stavebné úpravy hasičskej zbrojnice v Starej Ľubovni</v>
      </c>
      <c r="F120" s="306"/>
      <c r="G120" s="306"/>
      <c r="H120" s="306"/>
      <c r="I120" s="114"/>
      <c r="J120" s="35"/>
      <c r="K120" s="35"/>
      <c r="L120" s="50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2" customHeight="1">
      <c r="A121" s="33"/>
      <c r="B121" s="34"/>
      <c r="C121" s="28" t="s">
        <v>96</v>
      </c>
      <c r="D121" s="35"/>
      <c r="E121" s="35"/>
      <c r="F121" s="35"/>
      <c r="G121" s="35"/>
      <c r="H121" s="35"/>
      <c r="I121" s="114"/>
      <c r="J121" s="35"/>
      <c r="K121" s="35"/>
      <c r="L121" s="50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16.5" customHeight="1">
      <c r="A122" s="33"/>
      <c r="B122" s="34"/>
      <c r="C122" s="35"/>
      <c r="D122" s="35"/>
      <c r="E122" s="257" t="str">
        <f>E9</f>
        <v>01 - Rozšírenie</v>
      </c>
      <c r="F122" s="307"/>
      <c r="G122" s="307"/>
      <c r="H122" s="307"/>
      <c r="I122" s="114"/>
      <c r="J122" s="35"/>
      <c r="K122" s="35"/>
      <c r="L122" s="50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6.95" customHeight="1">
      <c r="A123" s="33"/>
      <c r="B123" s="34"/>
      <c r="C123" s="35"/>
      <c r="D123" s="35"/>
      <c r="E123" s="35"/>
      <c r="F123" s="35"/>
      <c r="G123" s="35"/>
      <c r="H123" s="35"/>
      <c r="I123" s="114"/>
      <c r="J123" s="35"/>
      <c r="K123" s="35"/>
      <c r="L123" s="50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12" customHeight="1">
      <c r="A124" s="33"/>
      <c r="B124" s="34"/>
      <c r="C124" s="28" t="s">
        <v>20</v>
      </c>
      <c r="D124" s="35"/>
      <c r="E124" s="35"/>
      <c r="F124" s="26" t="str">
        <f>F12</f>
        <v>Stará Ľuovňa</v>
      </c>
      <c r="G124" s="35"/>
      <c r="H124" s="35"/>
      <c r="I124" s="116" t="s">
        <v>22</v>
      </c>
      <c r="J124" s="65" t="str">
        <f>IF(J12="","",J12)</f>
        <v>19. 3. 2020</v>
      </c>
      <c r="K124" s="35"/>
      <c r="L124" s="50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6.95" customHeight="1">
      <c r="A125" s="33"/>
      <c r="B125" s="34"/>
      <c r="C125" s="35"/>
      <c r="D125" s="35"/>
      <c r="E125" s="35"/>
      <c r="F125" s="35"/>
      <c r="G125" s="35"/>
      <c r="H125" s="35"/>
      <c r="I125" s="114"/>
      <c r="J125" s="35"/>
      <c r="K125" s="35"/>
      <c r="L125" s="50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25.7" customHeight="1">
      <c r="A126" s="33"/>
      <c r="B126" s="34"/>
      <c r="C126" s="28" t="s">
        <v>24</v>
      </c>
      <c r="D126" s="35"/>
      <c r="E126" s="35"/>
      <c r="F126" s="26" t="str">
        <f>E15</f>
        <v>Mesto Stará Ľubovňa</v>
      </c>
      <c r="G126" s="35"/>
      <c r="H126" s="35"/>
      <c r="I126" s="116" t="s">
        <v>30</v>
      </c>
      <c r="J126" s="31" t="str">
        <f>E21</f>
        <v>Ing. Vladislav Slosarčik</v>
      </c>
      <c r="K126" s="35"/>
      <c r="L126" s="50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5.2" customHeight="1">
      <c r="A127" s="33"/>
      <c r="B127" s="34"/>
      <c r="C127" s="28" t="s">
        <v>28</v>
      </c>
      <c r="D127" s="35"/>
      <c r="E127" s="35"/>
      <c r="F127" s="26" t="str">
        <f>IF(E18="","",E18)</f>
        <v>Vyplň údaj</v>
      </c>
      <c r="G127" s="35"/>
      <c r="H127" s="35"/>
      <c r="I127" s="116" t="s">
        <v>33</v>
      </c>
      <c r="J127" s="31" t="str">
        <f>E24</f>
        <v>Ing. Slosarčik</v>
      </c>
      <c r="K127" s="35"/>
      <c r="L127" s="50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0.35" customHeight="1">
      <c r="A128" s="33"/>
      <c r="B128" s="34"/>
      <c r="C128" s="35"/>
      <c r="D128" s="35"/>
      <c r="E128" s="35"/>
      <c r="F128" s="35"/>
      <c r="G128" s="35"/>
      <c r="H128" s="35"/>
      <c r="I128" s="114"/>
      <c r="J128" s="35"/>
      <c r="K128" s="35"/>
      <c r="L128" s="50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11" customFormat="1" ht="29.25" customHeight="1">
      <c r="A129" s="174"/>
      <c r="B129" s="175"/>
      <c r="C129" s="176" t="s">
        <v>118</v>
      </c>
      <c r="D129" s="177" t="s">
        <v>61</v>
      </c>
      <c r="E129" s="177" t="s">
        <v>57</v>
      </c>
      <c r="F129" s="177" t="s">
        <v>58</v>
      </c>
      <c r="G129" s="177" t="s">
        <v>119</v>
      </c>
      <c r="H129" s="177" t="s">
        <v>120</v>
      </c>
      <c r="I129" s="178" t="s">
        <v>121</v>
      </c>
      <c r="J129" s="179" t="s">
        <v>100</v>
      </c>
      <c r="K129" s="180" t="s">
        <v>122</v>
      </c>
      <c r="L129" s="181"/>
      <c r="M129" s="74" t="s">
        <v>1</v>
      </c>
      <c r="N129" s="75" t="s">
        <v>40</v>
      </c>
      <c r="O129" s="75" t="s">
        <v>123</v>
      </c>
      <c r="P129" s="75" t="s">
        <v>124</v>
      </c>
      <c r="Q129" s="75" t="s">
        <v>125</v>
      </c>
      <c r="R129" s="75" t="s">
        <v>126</v>
      </c>
      <c r="S129" s="75" t="s">
        <v>127</v>
      </c>
      <c r="T129" s="76" t="s">
        <v>128</v>
      </c>
      <c r="U129" s="174"/>
      <c r="V129" s="174"/>
      <c r="W129" s="174"/>
      <c r="X129" s="174"/>
      <c r="Y129" s="174"/>
      <c r="Z129" s="174"/>
      <c r="AA129" s="174"/>
      <c r="AB129" s="174"/>
      <c r="AC129" s="174"/>
      <c r="AD129" s="174"/>
      <c r="AE129" s="174"/>
    </row>
    <row r="130" spans="1:65" s="2" customFormat="1" ht="22.9" customHeight="1">
      <c r="A130" s="33"/>
      <c r="B130" s="34"/>
      <c r="C130" s="81" t="s">
        <v>101</v>
      </c>
      <c r="D130" s="35"/>
      <c r="E130" s="35"/>
      <c r="F130" s="35"/>
      <c r="G130" s="35"/>
      <c r="H130" s="35"/>
      <c r="I130" s="114"/>
      <c r="J130" s="182">
        <f>BK130</f>
        <v>0</v>
      </c>
      <c r="K130" s="35"/>
      <c r="L130" s="38"/>
      <c r="M130" s="77"/>
      <c r="N130" s="183"/>
      <c r="O130" s="78"/>
      <c r="P130" s="184">
        <f>P131+P184</f>
        <v>0</v>
      </c>
      <c r="Q130" s="78"/>
      <c r="R130" s="184">
        <f>R131+R184</f>
        <v>31.873183513185996</v>
      </c>
      <c r="S130" s="78"/>
      <c r="T130" s="185">
        <f>T131+T184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T130" s="16" t="s">
        <v>75</v>
      </c>
      <c r="AU130" s="16" t="s">
        <v>102</v>
      </c>
      <c r="BK130" s="186">
        <f>BK131+BK184</f>
        <v>0</v>
      </c>
    </row>
    <row r="131" spans="1:65" s="12" customFormat="1" ht="25.9" customHeight="1">
      <c r="B131" s="187"/>
      <c r="C131" s="188"/>
      <c r="D131" s="189" t="s">
        <v>75</v>
      </c>
      <c r="E131" s="190" t="s">
        <v>129</v>
      </c>
      <c r="F131" s="190" t="s">
        <v>130</v>
      </c>
      <c r="G131" s="188"/>
      <c r="H131" s="188"/>
      <c r="I131" s="191"/>
      <c r="J131" s="192">
        <f>BK131</f>
        <v>0</v>
      </c>
      <c r="K131" s="188"/>
      <c r="L131" s="193"/>
      <c r="M131" s="194"/>
      <c r="N131" s="195"/>
      <c r="O131" s="195"/>
      <c r="P131" s="196">
        <f>P132+P137+P147+P153+P168+P179</f>
        <v>0</v>
      </c>
      <c r="Q131" s="195"/>
      <c r="R131" s="196">
        <f>R132+R137+R147+R153+R168+R179</f>
        <v>31.551883861485997</v>
      </c>
      <c r="S131" s="195"/>
      <c r="T131" s="197">
        <f>T132+T137+T147+T153+T168+T179</f>
        <v>0</v>
      </c>
      <c r="AR131" s="198" t="s">
        <v>84</v>
      </c>
      <c r="AT131" s="199" t="s">
        <v>75</v>
      </c>
      <c r="AU131" s="199" t="s">
        <v>76</v>
      </c>
      <c r="AY131" s="198" t="s">
        <v>131</v>
      </c>
      <c r="BK131" s="200">
        <f>BK132+BK137+BK147+BK153+BK168+BK179</f>
        <v>0</v>
      </c>
    </row>
    <row r="132" spans="1:65" s="12" customFormat="1" ht="22.9" customHeight="1">
      <c r="B132" s="187"/>
      <c r="C132" s="188"/>
      <c r="D132" s="189" t="s">
        <v>75</v>
      </c>
      <c r="E132" s="201" t="s">
        <v>84</v>
      </c>
      <c r="F132" s="201" t="s">
        <v>132</v>
      </c>
      <c r="G132" s="188"/>
      <c r="H132" s="188"/>
      <c r="I132" s="191"/>
      <c r="J132" s="202">
        <f>BK132</f>
        <v>0</v>
      </c>
      <c r="K132" s="188"/>
      <c r="L132" s="193"/>
      <c r="M132" s="194"/>
      <c r="N132" s="195"/>
      <c r="O132" s="195"/>
      <c r="P132" s="196">
        <f>SUM(P133:P136)</f>
        <v>0</v>
      </c>
      <c r="Q132" s="195"/>
      <c r="R132" s="196">
        <f>SUM(R133:R136)</f>
        <v>0</v>
      </c>
      <c r="S132" s="195"/>
      <c r="T132" s="197">
        <f>SUM(T133:T136)</f>
        <v>0</v>
      </c>
      <c r="AR132" s="198" t="s">
        <v>84</v>
      </c>
      <c r="AT132" s="199" t="s">
        <v>75</v>
      </c>
      <c r="AU132" s="199" t="s">
        <v>84</v>
      </c>
      <c r="AY132" s="198" t="s">
        <v>131</v>
      </c>
      <c r="BK132" s="200">
        <f>SUM(BK133:BK136)</f>
        <v>0</v>
      </c>
    </row>
    <row r="133" spans="1:65" s="2" customFormat="1" ht="16.5" customHeight="1">
      <c r="A133" s="33"/>
      <c r="B133" s="34"/>
      <c r="C133" s="203" t="s">
        <v>84</v>
      </c>
      <c r="D133" s="203" t="s">
        <v>133</v>
      </c>
      <c r="E133" s="204" t="s">
        <v>134</v>
      </c>
      <c r="F133" s="205" t="s">
        <v>135</v>
      </c>
      <c r="G133" s="206" t="s">
        <v>136</v>
      </c>
      <c r="H133" s="207">
        <v>9.6120000000000001</v>
      </c>
      <c r="I133" s="208"/>
      <c r="J133" s="209">
        <f>ROUND(I133*H133,2)</f>
        <v>0</v>
      </c>
      <c r="K133" s="210"/>
      <c r="L133" s="38"/>
      <c r="M133" s="211" t="s">
        <v>1</v>
      </c>
      <c r="N133" s="212" t="s">
        <v>42</v>
      </c>
      <c r="O133" s="70"/>
      <c r="P133" s="213">
        <f>O133*H133</f>
        <v>0</v>
      </c>
      <c r="Q133" s="213">
        <v>0</v>
      </c>
      <c r="R133" s="213">
        <f>Q133*H133</f>
        <v>0</v>
      </c>
      <c r="S133" s="213">
        <v>0</v>
      </c>
      <c r="T133" s="214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215" t="s">
        <v>137</v>
      </c>
      <c r="AT133" s="215" t="s">
        <v>133</v>
      </c>
      <c r="AU133" s="215" t="s">
        <v>138</v>
      </c>
      <c r="AY133" s="16" t="s">
        <v>131</v>
      </c>
      <c r="BE133" s="216">
        <f>IF(N133="základná",J133,0)</f>
        <v>0</v>
      </c>
      <c r="BF133" s="216">
        <f>IF(N133="znížená",J133,0)</f>
        <v>0</v>
      </c>
      <c r="BG133" s="216">
        <f>IF(N133="zákl. prenesená",J133,0)</f>
        <v>0</v>
      </c>
      <c r="BH133" s="216">
        <f>IF(N133="zníž. prenesená",J133,0)</f>
        <v>0</v>
      </c>
      <c r="BI133" s="216">
        <f>IF(N133="nulová",J133,0)</f>
        <v>0</v>
      </c>
      <c r="BJ133" s="16" t="s">
        <v>138</v>
      </c>
      <c r="BK133" s="216">
        <f>ROUND(I133*H133,2)</f>
        <v>0</v>
      </c>
      <c r="BL133" s="16" t="s">
        <v>137</v>
      </c>
      <c r="BM133" s="215" t="s">
        <v>139</v>
      </c>
    </row>
    <row r="134" spans="1:65" s="2" customFormat="1" ht="33" customHeight="1">
      <c r="A134" s="33"/>
      <c r="B134" s="34"/>
      <c r="C134" s="203" t="s">
        <v>138</v>
      </c>
      <c r="D134" s="203" t="s">
        <v>133</v>
      </c>
      <c r="E134" s="204" t="s">
        <v>140</v>
      </c>
      <c r="F134" s="205" t="s">
        <v>141</v>
      </c>
      <c r="G134" s="206" t="s">
        <v>136</v>
      </c>
      <c r="H134" s="207">
        <v>9.6120000000000001</v>
      </c>
      <c r="I134" s="208"/>
      <c r="J134" s="209">
        <f>ROUND(I134*H134,2)</f>
        <v>0</v>
      </c>
      <c r="K134" s="210"/>
      <c r="L134" s="38"/>
      <c r="M134" s="211" t="s">
        <v>1</v>
      </c>
      <c r="N134" s="212" t="s">
        <v>42</v>
      </c>
      <c r="O134" s="70"/>
      <c r="P134" s="213">
        <f>O134*H134</f>
        <v>0</v>
      </c>
      <c r="Q134" s="213">
        <v>0</v>
      </c>
      <c r="R134" s="213">
        <f>Q134*H134</f>
        <v>0</v>
      </c>
      <c r="S134" s="213">
        <v>0</v>
      </c>
      <c r="T134" s="214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215" t="s">
        <v>137</v>
      </c>
      <c r="AT134" s="215" t="s">
        <v>133</v>
      </c>
      <c r="AU134" s="215" t="s">
        <v>138</v>
      </c>
      <c r="AY134" s="16" t="s">
        <v>131</v>
      </c>
      <c r="BE134" s="216">
        <f>IF(N134="základná",J134,0)</f>
        <v>0</v>
      </c>
      <c r="BF134" s="216">
        <f>IF(N134="znížená",J134,0)</f>
        <v>0</v>
      </c>
      <c r="BG134" s="216">
        <f>IF(N134="zákl. prenesená",J134,0)</f>
        <v>0</v>
      </c>
      <c r="BH134" s="216">
        <f>IF(N134="zníž. prenesená",J134,0)</f>
        <v>0</v>
      </c>
      <c r="BI134" s="216">
        <f>IF(N134="nulová",J134,0)</f>
        <v>0</v>
      </c>
      <c r="BJ134" s="16" t="s">
        <v>138</v>
      </c>
      <c r="BK134" s="216">
        <f>ROUND(I134*H134,2)</f>
        <v>0</v>
      </c>
      <c r="BL134" s="16" t="s">
        <v>137</v>
      </c>
      <c r="BM134" s="215" t="s">
        <v>142</v>
      </c>
    </row>
    <row r="135" spans="1:65" s="2" customFormat="1" ht="21.75" customHeight="1">
      <c r="A135" s="33"/>
      <c r="B135" s="34"/>
      <c r="C135" s="203" t="s">
        <v>143</v>
      </c>
      <c r="D135" s="203" t="s">
        <v>133</v>
      </c>
      <c r="E135" s="204" t="s">
        <v>144</v>
      </c>
      <c r="F135" s="205" t="s">
        <v>145</v>
      </c>
      <c r="G135" s="206" t="s">
        <v>136</v>
      </c>
      <c r="H135" s="207">
        <v>1.6279999999999999</v>
      </c>
      <c r="I135" s="208"/>
      <c r="J135" s="209">
        <f>ROUND(I135*H135,2)</f>
        <v>0</v>
      </c>
      <c r="K135" s="210"/>
      <c r="L135" s="38"/>
      <c r="M135" s="211" t="s">
        <v>1</v>
      </c>
      <c r="N135" s="212" t="s">
        <v>42</v>
      </c>
      <c r="O135" s="70"/>
      <c r="P135" s="213">
        <f>O135*H135</f>
        <v>0</v>
      </c>
      <c r="Q135" s="213">
        <v>0</v>
      </c>
      <c r="R135" s="213">
        <f>Q135*H135</f>
        <v>0</v>
      </c>
      <c r="S135" s="213">
        <v>0</v>
      </c>
      <c r="T135" s="214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215" t="s">
        <v>137</v>
      </c>
      <c r="AT135" s="215" t="s">
        <v>133</v>
      </c>
      <c r="AU135" s="215" t="s">
        <v>138</v>
      </c>
      <c r="AY135" s="16" t="s">
        <v>131</v>
      </c>
      <c r="BE135" s="216">
        <f>IF(N135="základná",J135,0)</f>
        <v>0</v>
      </c>
      <c r="BF135" s="216">
        <f>IF(N135="znížená",J135,0)</f>
        <v>0</v>
      </c>
      <c r="BG135" s="216">
        <f>IF(N135="zákl. prenesená",J135,0)</f>
        <v>0</v>
      </c>
      <c r="BH135" s="216">
        <f>IF(N135="zníž. prenesená",J135,0)</f>
        <v>0</v>
      </c>
      <c r="BI135" s="216">
        <f>IF(N135="nulová",J135,0)</f>
        <v>0</v>
      </c>
      <c r="BJ135" s="16" t="s">
        <v>138</v>
      </c>
      <c r="BK135" s="216">
        <f>ROUND(I135*H135,2)</f>
        <v>0</v>
      </c>
      <c r="BL135" s="16" t="s">
        <v>137</v>
      </c>
      <c r="BM135" s="215" t="s">
        <v>146</v>
      </c>
    </row>
    <row r="136" spans="1:65" s="2" customFormat="1" ht="16.5" customHeight="1">
      <c r="A136" s="33"/>
      <c r="B136" s="34"/>
      <c r="C136" s="217" t="s">
        <v>137</v>
      </c>
      <c r="D136" s="217" t="s">
        <v>147</v>
      </c>
      <c r="E136" s="218" t="s">
        <v>148</v>
      </c>
      <c r="F136" s="219" t="s">
        <v>149</v>
      </c>
      <c r="G136" s="220" t="s">
        <v>150</v>
      </c>
      <c r="H136" s="221">
        <v>2.4420000000000002</v>
      </c>
      <c r="I136" s="222"/>
      <c r="J136" s="223">
        <f>ROUND(I136*H136,2)</f>
        <v>0</v>
      </c>
      <c r="K136" s="224"/>
      <c r="L136" s="225"/>
      <c r="M136" s="226" t="s">
        <v>1</v>
      </c>
      <c r="N136" s="227" t="s">
        <v>42</v>
      </c>
      <c r="O136" s="70"/>
      <c r="P136" s="213">
        <f>O136*H136</f>
        <v>0</v>
      </c>
      <c r="Q136" s="213">
        <v>0</v>
      </c>
      <c r="R136" s="213">
        <f>Q136*H136</f>
        <v>0</v>
      </c>
      <c r="S136" s="213">
        <v>0</v>
      </c>
      <c r="T136" s="214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215" t="s">
        <v>151</v>
      </c>
      <c r="AT136" s="215" t="s">
        <v>147</v>
      </c>
      <c r="AU136" s="215" t="s">
        <v>138</v>
      </c>
      <c r="AY136" s="16" t="s">
        <v>131</v>
      </c>
      <c r="BE136" s="216">
        <f>IF(N136="základná",J136,0)</f>
        <v>0</v>
      </c>
      <c r="BF136" s="216">
        <f>IF(N136="znížená",J136,0)</f>
        <v>0</v>
      </c>
      <c r="BG136" s="216">
        <f>IF(N136="zákl. prenesená",J136,0)</f>
        <v>0</v>
      </c>
      <c r="BH136" s="216">
        <f>IF(N136="zníž. prenesená",J136,0)</f>
        <v>0</v>
      </c>
      <c r="BI136" s="216">
        <f>IF(N136="nulová",J136,0)</f>
        <v>0</v>
      </c>
      <c r="BJ136" s="16" t="s">
        <v>138</v>
      </c>
      <c r="BK136" s="216">
        <f>ROUND(I136*H136,2)</f>
        <v>0</v>
      </c>
      <c r="BL136" s="16" t="s">
        <v>137</v>
      </c>
      <c r="BM136" s="215" t="s">
        <v>152</v>
      </c>
    </row>
    <row r="137" spans="1:65" s="12" customFormat="1" ht="22.9" customHeight="1">
      <c r="B137" s="187"/>
      <c r="C137" s="188"/>
      <c r="D137" s="189" t="s">
        <v>75</v>
      </c>
      <c r="E137" s="201" t="s">
        <v>138</v>
      </c>
      <c r="F137" s="201" t="s">
        <v>153</v>
      </c>
      <c r="G137" s="188"/>
      <c r="H137" s="188"/>
      <c r="I137" s="191"/>
      <c r="J137" s="202">
        <f>BK137</f>
        <v>0</v>
      </c>
      <c r="K137" s="188"/>
      <c r="L137" s="193"/>
      <c r="M137" s="194"/>
      <c r="N137" s="195"/>
      <c r="O137" s="195"/>
      <c r="P137" s="196">
        <f>SUM(P138:P146)</f>
        <v>0</v>
      </c>
      <c r="Q137" s="195"/>
      <c r="R137" s="196">
        <f>SUM(R138:R146)</f>
        <v>11.637932974031999</v>
      </c>
      <c r="S137" s="195"/>
      <c r="T137" s="197">
        <f>SUM(T138:T146)</f>
        <v>0</v>
      </c>
      <c r="AR137" s="198" t="s">
        <v>84</v>
      </c>
      <c r="AT137" s="199" t="s">
        <v>75</v>
      </c>
      <c r="AU137" s="199" t="s">
        <v>84</v>
      </c>
      <c r="AY137" s="198" t="s">
        <v>131</v>
      </c>
      <c r="BK137" s="200">
        <f>SUM(BK138:BK146)</f>
        <v>0</v>
      </c>
    </row>
    <row r="138" spans="1:65" s="2" customFormat="1" ht="21.75" customHeight="1">
      <c r="A138" s="33"/>
      <c r="B138" s="34"/>
      <c r="C138" s="203" t="s">
        <v>154</v>
      </c>
      <c r="D138" s="203" t="s">
        <v>133</v>
      </c>
      <c r="E138" s="204" t="s">
        <v>155</v>
      </c>
      <c r="F138" s="205" t="s">
        <v>156</v>
      </c>
      <c r="G138" s="206" t="s">
        <v>136</v>
      </c>
      <c r="H138" s="207">
        <v>2.4409999999999998</v>
      </c>
      <c r="I138" s="208"/>
      <c r="J138" s="209">
        <f t="shared" ref="J138:J146" si="0">ROUND(I138*H138,2)</f>
        <v>0</v>
      </c>
      <c r="K138" s="210"/>
      <c r="L138" s="38"/>
      <c r="M138" s="211" t="s">
        <v>1</v>
      </c>
      <c r="N138" s="212" t="s">
        <v>42</v>
      </c>
      <c r="O138" s="70"/>
      <c r="P138" s="213">
        <f t="shared" ref="P138:P146" si="1">O138*H138</f>
        <v>0</v>
      </c>
      <c r="Q138" s="213">
        <v>2.204E-6</v>
      </c>
      <c r="R138" s="213">
        <f t="shared" ref="R138:R146" si="2">Q138*H138</f>
        <v>5.379964E-6</v>
      </c>
      <c r="S138" s="213">
        <v>0</v>
      </c>
      <c r="T138" s="214">
        <f t="shared" ref="T138:T146" si="3"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215" t="s">
        <v>137</v>
      </c>
      <c r="AT138" s="215" t="s">
        <v>133</v>
      </c>
      <c r="AU138" s="215" t="s">
        <v>138</v>
      </c>
      <c r="AY138" s="16" t="s">
        <v>131</v>
      </c>
      <c r="BE138" s="216">
        <f t="shared" ref="BE138:BE146" si="4">IF(N138="základná",J138,0)</f>
        <v>0</v>
      </c>
      <c r="BF138" s="216">
        <f t="shared" ref="BF138:BF146" si="5">IF(N138="znížená",J138,0)</f>
        <v>0</v>
      </c>
      <c r="BG138" s="216">
        <f t="shared" ref="BG138:BG146" si="6">IF(N138="zákl. prenesená",J138,0)</f>
        <v>0</v>
      </c>
      <c r="BH138" s="216">
        <f t="shared" ref="BH138:BH146" si="7">IF(N138="zníž. prenesená",J138,0)</f>
        <v>0</v>
      </c>
      <c r="BI138" s="216">
        <f t="shared" ref="BI138:BI146" si="8">IF(N138="nulová",J138,0)</f>
        <v>0</v>
      </c>
      <c r="BJ138" s="16" t="s">
        <v>138</v>
      </c>
      <c r="BK138" s="216">
        <f t="shared" ref="BK138:BK146" si="9">ROUND(I138*H138,2)</f>
        <v>0</v>
      </c>
      <c r="BL138" s="16" t="s">
        <v>137</v>
      </c>
      <c r="BM138" s="215" t="s">
        <v>157</v>
      </c>
    </row>
    <row r="139" spans="1:65" s="2" customFormat="1" ht="21.75" customHeight="1">
      <c r="A139" s="33"/>
      <c r="B139" s="34"/>
      <c r="C139" s="217" t="s">
        <v>158</v>
      </c>
      <c r="D139" s="217" t="s">
        <v>147</v>
      </c>
      <c r="E139" s="218" t="s">
        <v>159</v>
      </c>
      <c r="F139" s="219" t="s">
        <v>160</v>
      </c>
      <c r="G139" s="220" t="s">
        <v>136</v>
      </c>
      <c r="H139" s="221">
        <v>2.4649999999999999</v>
      </c>
      <c r="I139" s="222"/>
      <c r="J139" s="223">
        <f t="shared" si="0"/>
        <v>0</v>
      </c>
      <c r="K139" s="224"/>
      <c r="L139" s="225"/>
      <c r="M139" s="226" t="s">
        <v>1</v>
      </c>
      <c r="N139" s="227" t="s">
        <v>42</v>
      </c>
      <c r="O139" s="70"/>
      <c r="P139" s="213">
        <f t="shared" si="1"/>
        <v>0</v>
      </c>
      <c r="Q139" s="213">
        <v>0</v>
      </c>
      <c r="R139" s="213">
        <f t="shared" si="2"/>
        <v>0</v>
      </c>
      <c r="S139" s="213">
        <v>0</v>
      </c>
      <c r="T139" s="214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215" t="s">
        <v>151</v>
      </c>
      <c r="AT139" s="215" t="s">
        <v>147</v>
      </c>
      <c r="AU139" s="215" t="s">
        <v>138</v>
      </c>
      <c r="AY139" s="16" t="s">
        <v>131</v>
      </c>
      <c r="BE139" s="216">
        <f t="shared" si="4"/>
        <v>0</v>
      </c>
      <c r="BF139" s="216">
        <f t="shared" si="5"/>
        <v>0</v>
      </c>
      <c r="BG139" s="216">
        <f t="shared" si="6"/>
        <v>0</v>
      </c>
      <c r="BH139" s="216">
        <f t="shared" si="7"/>
        <v>0</v>
      </c>
      <c r="BI139" s="216">
        <f t="shared" si="8"/>
        <v>0</v>
      </c>
      <c r="BJ139" s="16" t="s">
        <v>138</v>
      </c>
      <c r="BK139" s="216">
        <f t="shared" si="9"/>
        <v>0</v>
      </c>
      <c r="BL139" s="16" t="s">
        <v>137</v>
      </c>
      <c r="BM139" s="215" t="s">
        <v>161</v>
      </c>
    </row>
    <row r="140" spans="1:65" s="2" customFormat="1" ht="21.75" customHeight="1">
      <c r="A140" s="33"/>
      <c r="B140" s="34"/>
      <c r="C140" s="203" t="s">
        <v>162</v>
      </c>
      <c r="D140" s="203" t="s">
        <v>133</v>
      </c>
      <c r="E140" s="204" t="s">
        <v>163</v>
      </c>
      <c r="F140" s="205" t="s">
        <v>164</v>
      </c>
      <c r="G140" s="206" t="s">
        <v>150</v>
      </c>
      <c r="H140" s="207">
        <v>0.10299999999999999</v>
      </c>
      <c r="I140" s="208"/>
      <c r="J140" s="209">
        <f t="shared" si="0"/>
        <v>0</v>
      </c>
      <c r="K140" s="210"/>
      <c r="L140" s="38"/>
      <c r="M140" s="211" t="s">
        <v>1</v>
      </c>
      <c r="N140" s="212" t="s">
        <v>42</v>
      </c>
      <c r="O140" s="70"/>
      <c r="P140" s="213">
        <f t="shared" si="1"/>
        <v>0</v>
      </c>
      <c r="Q140" s="213">
        <v>1.202961408</v>
      </c>
      <c r="R140" s="213">
        <f t="shared" si="2"/>
        <v>0.12390502502399998</v>
      </c>
      <c r="S140" s="213">
        <v>0</v>
      </c>
      <c r="T140" s="214">
        <f t="shared" si="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215" t="s">
        <v>137</v>
      </c>
      <c r="AT140" s="215" t="s">
        <v>133</v>
      </c>
      <c r="AU140" s="215" t="s">
        <v>138</v>
      </c>
      <c r="AY140" s="16" t="s">
        <v>131</v>
      </c>
      <c r="BE140" s="216">
        <f t="shared" si="4"/>
        <v>0</v>
      </c>
      <c r="BF140" s="216">
        <f t="shared" si="5"/>
        <v>0</v>
      </c>
      <c r="BG140" s="216">
        <f t="shared" si="6"/>
        <v>0</v>
      </c>
      <c r="BH140" s="216">
        <f t="shared" si="7"/>
        <v>0</v>
      </c>
      <c r="BI140" s="216">
        <f t="shared" si="8"/>
        <v>0</v>
      </c>
      <c r="BJ140" s="16" t="s">
        <v>138</v>
      </c>
      <c r="BK140" s="216">
        <f t="shared" si="9"/>
        <v>0</v>
      </c>
      <c r="BL140" s="16" t="s">
        <v>137</v>
      </c>
      <c r="BM140" s="215" t="s">
        <v>165</v>
      </c>
    </row>
    <row r="141" spans="1:65" s="2" customFormat="1" ht="16.5" customHeight="1">
      <c r="A141" s="33"/>
      <c r="B141" s="34"/>
      <c r="C141" s="203" t="s">
        <v>151</v>
      </c>
      <c r="D141" s="203" t="s">
        <v>133</v>
      </c>
      <c r="E141" s="204" t="s">
        <v>166</v>
      </c>
      <c r="F141" s="205" t="s">
        <v>167</v>
      </c>
      <c r="G141" s="206" t="s">
        <v>136</v>
      </c>
      <c r="H141" s="207">
        <v>5.1870000000000003</v>
      </c>
      <c r="I141" s="208"/>
      <c r="J141" s="209">
        <f t="shared" si="0"/>
        <v>0</v>
      </c>
      <c r="K141" s="210"/>
      <c r="L141" s="38"/>
      <c r="M141" s="211" t="s">
        <v>1</v>
      </c>
      <c r="N141" s="212" t="s">
        <v>42</v>
      </c>
      <c r="O141" s="70"/>
      <c r="P141" s="213">
        <f t="shared" si="1"/>
        <v>0</v>
      </c>
      <c r="Q141" s="213">
        <v>2.204E-6</v>
      </c>
      <c r="R141" s="213">
        <f t="shared" si="2"/>
        <v>1.1432148E-5</v>
      </c>
      <c r="S141" s="213">
        <v>0</v>
      </c>
      <c r="T141" s="214">
        <f t="shared" si="3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215" t="s">
        <v>137</v>
      </c>
      <c r="AT141" s="215" t="s">
        <v>133</v>
      </c>
      <c r="AU141" s="215" t="s">
        <v>138</v>
      </c>
      <c r="AY141" s="16" t="s">
        <v>131</v>
      </c>
      <c r="BE141" s="216">
        <f t="shared" si="4"/>
        <v>0</v>
      </c>
      <c r="BF141" s="216">
        <f t="shared" si="5"/>
        <v>0</v>
      </c>
      <c r="BG141" s="216">
        <f t="shared" si="6"/>
        <v>0</v>
      </c>
      <c r="BH141" s="216">
        <f t="shared" si="7"/>
        <v>0</v>
      </c>
      <c r="BI141" s="216">
        <f t="shared" si="8"/>
        <v>0</v>
      </c>
      <c r="BJ141" s="16" t="s">
        <v>138</v>
      </c>
      <c r="BK141" s="216">
        <f t="shared" si="9"/>
        <v>0</v>
      </c>
      <c r="BL141" s="16" t="s">
        <v>137</v>
      </c>
      <c r="BM141" s="215" t="s">
        <v>168</v>
      </c>
    </row>
    <row r="142" spans="1:65" s="2" customFormat="1" ht="21.75" customHeight="1">
      <c r="A142" s="33"/>
      <c r="B142" s="34"/>
      <c r="C142" s="217" t="s">
        <v>169</v>
      </c>
      <c r="D142" s="217" t="s">
        <v>147</v>
      </c>
      <c r="E142" s="218" t="s">
        <v>170</v>
      </c>
      <c r="F142" s="219" t="s">
        <v>171</v>
      </c>
      <c r="G142" s="220" t="s">
        <v>136</v>
      </c>
      <c r="H142" s="221">
        <v>5.2389999999999999</v>
      </c>
      <c r="I142" s="222"/>
      <c r="J142" s="223">
        <f t="shared" si="0"/>
        <v>0</v>
      </c>
      <c r="K142" s="224"/>
      <c r="L142" s="225"/>
      <c r="M142" s="226" t="s">
        <v>1</v>
      </c>
      <c r="N142" s="227" t="s">
        <v>42</v>
      </c>
      <c r="O142" s="70"/>
      <c r="P142" s="213">
        <f t="shared" si="1"/>
        <v>0</v>
      </c>
      <c r="Q142" s="213">
        <v>2.1713499999999999</v>
      </c>
      <c r="R142" s="213">
        <f t="shared" si="2"/>
        <v>11.375702649999999</v>
      </c>
      <c r="S142" s="213">
        <v>0</v>
      </c>
      <c r="T142" s="214">
        <f t="shared" si="3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215" t="s">
        <v>151</v>
      </c>
      <c r="AT142" s="215" t="s">
        <v>147</v>
      </c>
      <c r="AU142" s="215" t="s">
        <v>138</v>
      </c>
      <c r="AY142" s="16" t="s">
        <v>131</v>
      </c>
      <c r="BE142" s="216">
        <f t="shared" si="4"/>
        <v>0</v>
      </c>
      <c r="BF142" s="216">
        <f t="shared" si="5"/>
        <v>0</v>
      </c>
      <c r="BG142" s="216">
        <f t="shared" si="6"/>
        <v>0</v>
      </c>
      <c r="BH142" s="216">
        <f t="shared" si="7"/>
        <v>0</v>
      </c>
      <c r="BI142" s="216">
        <f t="shared" si="8"/>
        <v>0</v>
      </c>
      <c r="BJ142" s="16" t="s">
        <v>138</v>
      </c>
      <c r="BK142" s="216">
        <f t="shared" si="9"/>
        <v>0</v>
      </c>
      <c r="BL142" s="16" t="s">
        <v>137</v>
      </c>
      <c r="BM142" s="215" t="s">
        <v>172</v>
      </c>
    </row>
    <row r="143" spans="1:65" s="2" customFormat="1" ht="16.5" customHeight="1">
      <c r="A143" s="33"/>
      <c r="B143" s="34"/>
      <c r="C143" s="203" t="s">
        <v>173</v>
      </c>
      <c r="D143" s="203" t="s">
        <v>133</v>
      </c>
      <c r="E143" s="204" t="s">
        <v>174</v>
      </c>
      <c r="F143" s="205" t="s">
        <v>175</v>
      </c>
      <c r="G143" s="206" t="s">
        <v>176</v>
      </c>
      <c r="H143" s="207">
        <v>3.7050000000000001</v>
      </c>
      <c r="I143" s="208"/>
      <c r="J143" s="209">
        <f t="shared" si="0"/>
        <v>0</v>
      </c>
      <c r="K143" s="210"/>
      <c r="L143" s="38"/>
      <c r="M143" s="211" t="s">
        <v>1</v>
      </c>
      <c r="N143" s="212" t="s">
        <v>42</v>
      </c>
      <c r="O143" s="70"/>
      <c r="P143" s="213">
        <f t="shared" si="1"/>
        <v>0</v>
      </c>
      <c r="Q143" s="213">
        <v>4.0678499999999996E-3</v>
      </c>
      <c r="R143" s="213">
        <f t="shared" si="2"/>
        <v>1.5071384249999998E-2</v>
      </c>
      <c r="S143" s="213">
        <v>0</v>
      </c>
      <c r="T143" s="214">
        <f t="shared" si="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215" t="s">
        <v>137</v>
      </c>
      <c r="AT143" s="215" t="s">
        <v>133</v>
      </c>
      <c r="AU143" s="215" t="s">
        <v>138</v>
      </c>
      <c r="AY143" s="16" t="s">
        <v>131</v>
      </c>
      <c r="BE143" s="216">
        <f t="shared" si="4"/>
        <v>0</v>
      </c>
      <c r="BF143" s="216">
        <f t="shared" si="5"/>
        <v>0</v>
      </c>
      <c r="BG143" s="216">
        <f t="shared" si="6"/>
        <v>0</v>
      </c>
      <c r="BH143" s="216">
        <f t="shared" si="7"/>
        <v>0</v>
      </c>
      <c r="BI143" s="216">
        <f t="shared" si="8"/>
        <v>0</v>
      </c>
      <c r="BJ143" s="16" t="s">
        <v>138</v>
      </c>
      <c r="BK143" s="216">
        <f t="shared" si="9"/>
        <v>0</v>
      </c>
      <c r="BL143" s="16" t="s">
        <v>137</v>
      </c>
      <c r="BM143" s="215" t="s">
        <v>177</v>
      </c>
    </row>
    <row r="144" spans="1:65" s="2" customFormat="1" ht="21.75" customHeight="1">
      <c r="A144" s="33"/>
      <c r="B144" s="34"/>
      <c r="C144" s="203" t="s">
        <v>178</v>
      </c>
      <c r="D144" s="203" t="s">
        <v>133</v>
      </c>
      <c r="E144" s="204" t="s">
        <v>179</v>
      </c>
      <c r="F144" s="205" t="s">
        <v>180</v>
      </c>
      <c r="G144" s="206" t="s">
        <v>176</v>
      </c>
      <c r="H144" s="207">
        <v>3.7050000000000001</v>
      </c>
      <c r="I144" s="208"/>
      <c r="J144" s="209">
        <f t="shared" si="0"/>
        <v>0</v>
      </c>
      <c r="K144" s="210"/>
      <c r="L144" s="38"/>
      <c r="M144" s="211" t="s">
        <v>1</v>
      </c>
      <c r="N144" s="212" t="s">
        <v>42</v>
      </c>
      <c r="O144" s="70"/>
      <c r="P144" s="213">
        <f t="shared" si="1"/>
        <v>0</v>
      </c>
      <c r="Q144" s="213">
        <v>0</v>
      </c>
      <c r="R144" s="213">
        <f t="shared" si="2"/>
        <v>0</v>
      </c>
      <c r="S144" s="213">
        <v>0</v>
      </c>
      <c r="T144" s="214">
        <f t="shared" si="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215" t="s">
        <v>137</v>
      </c>
      <c r="AT144" s="215" t="s">
        <v>133</v>
      </c>
      <c r="AU144" s="215" t="s">
        <v>138</v>
      </c>
      <c r="AY144" s="16" t="s">
        <v>131</v>
      </c>
      <c r="BE144" s="216">
        <f t="shared" si="4"/>
        <v>0</v>
      </c>
      <c r="BF144" s="216">
        <f t="shared" si="5"/>
        <v>0</v>
      </c>
      <c r="BG144" s="216">
        <f t="shared" si="6"/>
        <v>0</v>
      </c>
      <c r="BH144" s="216">
        <f t="shared" si="7"/>
        <v>0</v>
      </c>
      <c r="BI144" s="216">
        <f t="shared" si="8"/>
        <v>0</v>
      </c>
      <c r="BJ144" s="16" t="s">
        <v>138</v>
      </c>
      <c r="BK144" s="216">
        <f t="shared" si="9"/>
        <v>0</v>
      </c>
      <c r="BL144" s="16" t="s">
        <v>137</v>
      </c>
      <c r="BM144" s="215" t="s">
        <v>181</v>
      </c>
    </row>
    <row r="145" spans="1:65" s="2" customFormat="1" ht="21.75" customHeight="1">
      <c r="A145" s="33"/>
      <c r="B145" s="34"/>
      <c r="C145" s="203" t="s">
        <v>182</v>
      </c>
      <c r="D145" s="203" t="s">
        <v>133</v>
      </c>
      <c r="E145" s="204" t="s">
        <v>183</v>
      </c>
      <c r="F145" s="205" t="s">
        <v>184</v>
      </c>
      <c r="G145" s="206" t="s">
        <v>150</v>
      </c>
      <c r="H145" s="207">
        <v>0.11799999999999999</v>
      </c>
      <c r="I145" s="208"/>
      <c r="J145" s="209">
        <f t="shared" si="0"/>
        <v>0</v>
      </c>
      <c r="K145" s="210"/>
      <c r="L145" s="38"/>
      <c r="M145" s="211" t="s">
        <v>1</v>
      </c>
      <c r="N145" s="212" t="s">
        <v>42</v>
      </c>
      <c r="O145" s="70"/>
      <c r="P145" s="213">
        <f t="shared" si="1"/>
        <v>0</v>
      </c>
      <c r="Q145" s="213">
        <v>1.8958497000000001E-2</v>
      </c>
      <c r="R145" s="213">
        <f t="shared" si="2"/>
        <v>2.2371026459999999E-3</v>
      </c>
      <c r="S145" s="213">
        <v>0</v>
      </c>
      <c r="T145" s="214">
        <f t="shared" si="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215" t="s">
        <v>137</v>
      </c>
      <c r="AT145" s="215" t="s">
        <v>133</v>
      </c>
      <c r="AU145" s="215" t="s">
        <v>138</v>
      </c>
      <c r="AY145" s="16" t="s">
        <v>131</v>
      </c>
      <c r="BE145" s="216">
        <f t="shared" si="4"/>
        <v>0</v>
      </c>
      <c r="BF145" s="216">
        <f t="shared" si="5"/>
        <v>0</v>
      </c>
      <c r="BG145" s="216">
        <f t="shared" si="6"/>
        <v>0</v>
      </c>
      <c r="BH145" s="216">
        <f t="shared" si="7"/>
        <v>0</v>
      </c>
      <c r="BI145" s="216">
        <f t="shared" si="8"/>
        <v>0</v>
      </c>
      <c r="BJ145" s="16" t="s">
        <v>138</v>
      </c>
      <c r="BK145" s="216">
        <f t="shared" si="9"/>
        <v>0</v>
      </c>
      <c r="BL145" s="16" t="s">
        <v>137</v>
      </c>
      <c r="BM145" s="215" t="s">
        <v>185</v>
      </c>
    </row>
    <row r="146" spans="1:65" s="2" customFormat="1" ht="16.5" customHeight="1">
      <c r="A146" s="33"/>
      <c r="B146" s="34"/>
      <c r="C146" s="217" t="s">
        <v>186</v>
      </c>
      <c r="D146" s="217" t="s">
        <v>147</v>
      </c>
      <c r="E146" s="218" t="s">
        <v>187</v>
      </c>
      <c r="F146" s="219" t="s">
        <v>188</v>
      </c>
      <c r="G146" s="220" t="s">
        <v>150</v>
      </c>
      <c r="H146" s="221">
        <v>0.121</v>
      </c>
      <c r="I146" s="222"/>
      <c r="J146" s="223">
        <f t="shared" si="0"/>
        <v>0</v>
      </c>
      <c r="K146" s="224"/>
      <c r="L146" s="225"/>
      <c r="M146" s="226" t="s">
        <v>1</v>
      </c>
      <c r="N146" s="227" t="s">
        <v>42</v>
      </c>
      <c r="O146" s="70"/>
      <c r="P146" s="213">
        <f t="shared" si="1"/>
        <v>0</v>
      </c>
      <c r="Q146" s="213">
        <v>1</v>
      </c>
      <c r="R146" s="213">
        <f t="shared" si="2"/>
        <v>0.121</v>
      </c>
      <c r="S146" s="213">
        <v>0</v>
      </c>
      <c r="T146" s="214">
        <f t="shared" si="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215" t="s">
        <v>151</v>
      </c>
      <c r="AT146" s="215" t="s">
        <v>147</v>
      </c>
      <c r="AU146" s="215" t="s">
        <v>138</v>
      </c>
      <c r="AY146" s="16" t="s">
        <v>131</v>
      </c>
      <c r="BE146" s="216">
        <f t="shared" si="4"/>
        <v>0</v>
      </c>
      <c r="BF146" s="216">
        <f t="shared" si="5"/>
        <v>0</v>
      </c>
      <c r="BG146" s="216">
        <f t="shared" si="6"/>
        <v>0</v>
      </c>
      <c r="BH146" s="216">
        <f t="shared" si="7"/>
        <v>0</v>
      </c>
      <c r="BI146" s="216">
        <f t="shared" si="8"/>
        <v>0</v>
      </c>
      <c r="BJ146" s="16" t="s">
        <v>138</v>
      </c>
      <c r="BK146" s="216">
        <f t="shared" si="9"/>
        <v>0</v>
      </c>
      <c r="BL146" s="16" t="s">
        <v>137</v>
      </c>
      <c r="BM146" s="215" t="s">
        <v>189</v>
      </c>
    </row>
    <row r="147" spans="1:65" s="12" customFormat="1" ht="22.9" customHeight="1">
      <c r="B147" s="187"/>
      <c r="C147" s="188"/>
      <c r="D147" s="189" t="s">
        <v>75</v>
      </c>
      <c r="E147" s="201" t="s">
        <v>143</v>
      </c>
      <c r="F147" s="201" t="s">
        <v>190</v>
      </c>
      <c r="G147" s="188"/>
      <c r="H147" s="188"/>
      <c r="I147" s="191"/>
      <c r="J147" s="202">
        <f>BK147</f>
        <v>0</v>
      </c>
      <c r="K147" s="188"/>
      <c r="L147" s="193"/>
      <c r="M147" s="194"/>
      <c r="N147" s="195"/>
      <c r="O147" s="195"/>
      <c r="P147" s="196">
        <f>SUM(P148:P152)</f>
        <v>0</v>
      </c>
      <c r="Q147" s="195"/>
      <c r="R147" s="196">
        <f>SUM(R148:R152)</f>
        <v>5.7779258999999996</v>
      </c>
      <c r="S147" s="195"/>
      <c r="T147" s="197">
        <f>SUM(T148:T152)</f>
        <v>0</v>
      </c>
      <c r="AR147" s="198" t="s">
        <v>84</v>
      </c>
      <c r="AT147" s="199" t="s">
        <v>75</v>
      </c>
      <c r="AU147" s="199" t="s">
        <v>84</v>
      </c>
      <c r="AY147" s="198" t="s">
        <v>131</v>
      </c>
      <c r="BK147" s="200">
        <f>SUM(BK148:BK152)</f>
        <v>0</v>
      </c>
    </row>
    <row r="148" spans="1:65" s="2" customFormat="1" ht="21.75" customHeight="1">
      <c r="A148" s="33"/>
      <c r="B148" s="34"/>
      <c r="C148" s="203" t="s">
        <v>191</v>
      </c>
      <c r="D148" s="203" t="s">
        <v>133</v>
      </c>
      <c r="E148" s="204" t="s">
        <v>192</v>
      </c>
      <c r="F148" s="205" t="s">
        <v>193</v>
      </c>
      <c r="G148" s="206" t="s">
        <v>136</v>
      </c>
      <c r="H148" s="207">
        <v>2.6</v>
      </c>
      <c r="I148" s="208"/>
      <c r="J148" s="209">
        <f>ROUND(I148*H148,2)</f>
        <v>0</v>
      </c>
      <c r="K148" s="210"/>
      <c r="L148" s="38"/>
      <c r="M148" s="211" t="s">
        <v>1</v>
      </c>
      <c r="N148" s="212" t="s">
        <v>42</v>
      </c>
      <c r="O148" s="70"/>
      <c r="P148" s="213">
        <f>O148*H148</f>
        <v>0</v>
      </c>
      <c r="Q148" s="213">
        <v>1.5424515000000001</v>
      </c>
      <c r="R148" s="213">
        <f>Q148*H148</f>
        <v>4.0103739000000003</v>
      </c>
      <c r="S148" s="213">
        <v>0</v>
      </c>
      <c r="T148" s="214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215" t="s">
        <v>137</v>
      </c>
      <c r="AT148" s="215" t="s">
        <v>133</v>
      </c>
      <c r="AU148" s="215" t="s">
        <v>138</v>
      </c>
      <c r="AY148" s="16" t="s">
        <v>131</v>
      </c>
      <c r="BE148" s="216">
        <f>IF(N148="základná",J148,0)</f>
        <v>0</v>
      </c>
      <c r="BF148" s="216">
        <f>IF(N148="znížená",J148,0)</f>
        <v>0</v>
      </c>
      <c r="BG148" s="216">
        <f>IF(N148="zákl. prenesená",J148,0)</f>
        <v>0</v>
      </c>
      <c r="BH148" s="216">
        <f>IF(N148="zníž. prenesená",J148,0)</f>
        <v>0</v>
      </c>
      <c r="BI148" s="216">
        <f>IF(N148="nulová",J148,0)</f>
        <v>0</v>
      </c>
      <c r="BJ148" s="16" t="s">
        <v>138</v>
      </c>
      <c r="BK148" s="216">
        <f>ROUND(I148*H148,2)</f>
        <v>0</v>
      </c>
      <c r="BL148" s="16" t="s">
        <v>137</v>
      </c>
      <c r="BM148" s="215" t="s">
        <v>194</v>
      </c>
    </row>
    <row r="149" spans="1:65" s="2" customFormat="1" ht="16.5" customHeight="1">
      <c r="A149" s="33"/>
      <c r="B149" s="34"/>
      <c r="C149" s="217" t="s">
        <v>195</v>
      </c>
      <c r="D149" s="217" t="s">
        <v>147</v>
      </c>
      <c r="E149" s="218" t="s">
        <v>196</v>
      </c>
      <c r="F149" s="219" t="s">
        <v>197</v>
      </c>
      <c r="G149" s="220" t="s">
        <v>198</v>
      </c>
      <c r="H149" s="221">
        <v>53.04</v>
      </c>
      <c r="I149" s="222"/>
      <c r="J149" s="223">
        <f>ROUND(I149*H149,2)</f>
        <v>0</v>
      </c>
      <c r="K149" s="224"/>
      <c r="L149" s="225"/>
      <c r="M149" s="226" t="s">
        <v>1</v>
      </c>
      <c r="N149" s="227" t="s">
        <v>42</v>
      </c>
      <c r="O149" s="70"/>
      <c r="P149" s="213">
        <f>O149*H149</f>
        <v>0</v>
      </c>
      <c r="Q149" s="213">
        <v>0.03</v>
      </c>
      <c r="R149" s="213">
        <f>Q149*H149</f>
        <v>1.5911999999999999</v>
      </c>
      <c r="S149" s="213">
        <v>0</v>
      </c>
      <c r="T149" s="214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215" t="s">
        <v>151</v>
      </c>
      <c r="AT149" s="215" t="s">
        <v>147</v>
      </c>
      <c r="AU149" s="215" t="s">
        <v>138</v>
      </c>
      <c r="AY149" s="16" t="s">
        <v>131</v>
      </c>
      <c r="BE149" s="216">
        <f>IF(N149="základná",J149,0)</f>
        <v>0</v>
      </c>
      <c r="BF149" s="216">
        <f>IF(N149="znížená",J149,0)</f>
        <v>0</v>
      </c>
      <c r="BG149" s="216">
        <f>IF(N149="zákl. prenesená",J149,0)</f>
        <v>0</v>
      </c>
      <c r="BH149" s="216">
        <f>IF(N149="zníž. prenesená",J149,0)</f>
        <v>0</v>
      </c>
      <c r="BI149" s="216">
        <f>IF(N149="nulová",J149,0)</f>
        <v>0</v>
      </c>
      <c r="BJ149" s="16" t="s">
        <v>138</v>
      </c>
      <c r="BK149" s="216">
        <f>ROUND(I149*H149,2)</f>
        <v>0</v>
      </c>
      <c r="BL149" s="16" t="s">
        <v>137</v>
      </c>
      <c r="BM149" s="215" t="s">
        <v>199</v>
      </c>
    </row>
    <row r="150" spans="1:65" s="2" customFormat="1" ht="21.75" customHeight="1">
      <c r="A150" s="33"/>
      <c r="B150" s="34"/>
      <c r="C150" s="203" t="s">
        <v>200</v>
      </c>
      <c r="D150" s="203" t="s">
        <v>133</v>
      </c>
      <c r="E150" s="204" t="s">
        <v>201</v>
      </c>
      <c r="F150" s="205" t="s">
        <v>202</v>
      </c>
      <c r="G150" s="206" t="s">
        <v>136</v>
      </c>
      <c r="H150" s="207">
        <v>10.522</v>
      </c>
      <c r="I150" s="208"/>
      <c r="J150" s="209">
        <f>ROUND(I150*H150,2)</f>
        <v>0</v>
      </c>
      <c r="K150" s="210"/>
      <c r="L150" s="38"/>
      <c r="M150" s="211" t="s">
        <v>1</v>
      </c>
      <c r="N150" s="212" t="s">
        <v>42</v>
      </c>
      <c r="O150" s="70"/>
      <c r="P150" s="213">
        <f>O150*H150</f>
        <v>0</v>
      </c>
      <c r="Q150" s="213">
        <v>0</v>
      </c>
      <c r="R150" s="213">
        <f>Q150*H150</f>
        <v>0</v>
      </c>
      <c r="S150" s="213">
        <v>0</v>
      </c>
      <c r="T150" s="214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215" t="s">
        <v>137</v>
      </c>
      <c r="AT150" s="215" t="s">
        <v>133</v>
      </c>
      <c r="AU150" s="215" t="s">
        <v>138</v>
      </c>
      <c r="AY150" s="16" t="s">
        <v>131</v>
      </c>
      <c r="BE150" s="216">
        <f>IF(N150="základná",J150,0)</f>
        <v>0</v>
      </c>
      <c r="BF150" s="216">
        <f>IF(N150="znížená",J150,0)</f>
        <v>0</v>
      </c>
      <c r="BG150" s="216">
        <f>IF(N150="zákl. prenesená",J150,0)</f>
        <v>0</v>
      </c>
      <c r="BH150" s="216">
        <f>IF(N150="zníž. prenesená",J150,0)</f>
        <v>0</v>
      </c>
      <c r="BI150" s="216">
        <f>IF(N150="nulová",J150,0)</f>
        <v>0</v>
      </c>
      <c r="BJ150" s="16" t="s">
        <v>138</v>
      </c>
      <c r="BK150" s="216">
        <f>ROUND(I150*H150,2)</f>
        <v>0</v>
      </c>
      <c r="BL150" s="16" t="s">
        <v>137</v>
      </c>
      <c r="BM150" s="215" t="s">
        <v>203</v>
      </c>
    </row>
    <row r="151" spans="1:65" s="2" customFormat="1" ht="21.75" customHeight="1">
      <c r="A151" s="33"/>
      <c r="B151" s="34"/>
      <c r="C151" s="217" t="s">
        <v>204</v>
      </c>
      <c r="D151" s="217" t="s">
        <v>147</v>
      </c>
      <c r="E151" s="218" t="s">
        <v>205</v>
      </c>
      <c r="F151" s="219" t="s">
        <v>206</v>
      </c>
      <c r="G151" s="220" t="s">
        <v>207</v>
      </c>
      <c r="H151" s="221">
        <v>288.976</v>
      </c>
      <c r="I151" s="222"/>
      <c r="J151" s="223">
        <f>ROUND(I151*H151,2)</f>
        <v>0</v>
      </c>
      <c r="K151" s="224"/>
      <c r="L151" s="225"/>
      <c r="M151" s="226" t="s">
        <v>1</v>
      </c>
      <c r="N151" s="227" t="s">
        <v>42</v>
      </c>
      <c r="O151" s="70"/>
      <c r="P151" s="213">
        <f>O151*H151</f>
        <v>0</v>
      </c>
      <c r="Q151" s="213">
        <v>0</v>
      </c>
      <c r="R151" s="213">
        <f>Q151*H151</f>
        <v>0</v>
      </c>
      <c r="S151" s="213">
        <v>0</v>
      </c>
      <c r="T151" s="214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215" t="s">
        <v>151</v>
      </c>
      <c r="AT151" s="215" t="s">
        <v>147</v>
      </c>
      <c r="AU151" s="215" t="s">
        <v>138</v>
      </c>
      <c r="AY151" s="16" t="s">
        <v>131</v>
      </c>
      <c r="BE151" s="216">
        <f>IF(N151="základná",J151,0)</f>
        <v>0</v>
      </c>
      <c r="BF151" s="216">
        <f>IF(N151="znížená",J151,0)</f>
        <v>0</v>
      </c>
      <c r="BG151" s="216">
        <f>IF(N151="zákl. prenesená",J151,0)</f>
        <v>0</v>
      </c>
      <c r="BH151" s="216">
        <f>IF(N151="zníž. prenesená",J151,0)</f>
        <v>0</v>
      </c>
      <c r="BI151" s="216">
        <f>IF(N151="nulová",J151,0)</f>
        <v>0</v>
      </c>
      <c r="BJ151" s="16" t="s">
        <v>138</v>
      </c>
      <c r="BK151" s="216">
        <f>ROUND(I151*H151,2)</f>
        <v>0</v>
      </c>
      <c r="BL151" s="16" t="s">
        <v>137</v>
      </c>
      <c r="BM151" s="215" t="s">
        <v>208</v>
      </c>
    </row>
    <row r="152" spans="1:65" s="2" customFormat="1" ht="21.75" customHeight="1">
      <c r="A152" s="33"/>
      <c r="B152" s="34"/>
      <c r="C152" s="203" t="s">
        <v>209</v>
      </c>
      <c r="D152" s="203" t="s">
        <v>133</v>
      </c>
      <c r="E152" s="204" t="s">
        <v>210</v>
      </c>
      <c r="F152" s="205" t="s">
        <v>211</v>
      </c>
      <c r="G152" s="206" t="s">
        <v>150</v>
      </c>
      <c r="H152" s="207">
        <v>0.17599999999999999</v>
      </c>
      <c r="I152" s="208"/>
      <c r="J152" s="209">
        <f>ROUND(I152*H152,2)</f>
        <v>0</v>
      </c>
      <c r="K152" s="210"/>
      <c r="L152" s="38"/>
      <c r="M152" s="211" t="s">
        <v>1</v>
      </c>
      <c r="N152" s="212" t="s">
        <v>42</v>
      </c>
      <c r="O152" s="70"/>
      <c r="P152" s="213">
        <f>O152*H152</f>
        <v>0</v>
      </c>
      <c r="Q152" s="213">
        <v>1.002</v>
      </c>
      <c r="R152" s="213">
        <f>Q152*H152</f>
        <v>0.17635199999999998</v>
      </c>
      <c r="S152" s="213">
        <v>0</v>
      </c>
      <c r="T152" s="214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215" t="s">
        <v>137</v>
      </c>
      <c r="AT152" s="215" t="s">
        <v>133</v>
      </c>
      <c r="AU152" s="215" t="s">
        <v>138</v>
      </c>
      <c r="AY152" s="16" t="s">
        <v>131</v>
      </c>
      <c r="BE152" s="216">
        <f>IF(N152="základná",J152,0)</f>
        <v>0</v>
      </c>
      <c r="BF152" s="216">
        <f>IF(N152="znížená",J152,0)</f>
        <v>0</v>
      </c>
      <c r="BG152" s="216">
        <f>IF(N152="zákl. prenesená",J152,0)</f>
        <v>0</v>
      </c>
      <c r="BH152" s="216">
        <f>IF(N152="zníž. prenesená",J152,0)</f>
        <v>0</v>
      </c>
      <c r="BI152" s="216">
        <f>IF(N152="nulová",J152,0)</f>
        <v>0</v>
      </c>
      <c r="BJ152" s="16" t="s">
        <v>138</v>
      </c>
      <c r="BK152" s="216">
        <f>ROUND(I152*H152,2)</f>
        <v>0</v>
      </c>
      <c r="BL152" s="16" t="s">
        <v>137</v>
      </c>
      <c r="BM152" s="215" t="s">
        <v>212</v>
      </c>
    </row>
    <row r="153" spans="1:65" s="12" customFormat="1" ht="22.9" customHeight="1">
      <c r="B153" s="187"/>
      <c r="C153" s="188"/>
      <c r="D153" s="189" t="s">
        <v>75</v>
      </c>
      <c r="E153" s="201" t="s">
        <v>137</v>
      </c>
      <c r="F153" s="201" t="s">
        <v>213</v>
      </c>
      <c r="G153" s="188"/>
      <c r="H153" s="188"/>
      <c r="I153" s="191"/>
      <c r="J153" s="202">
        <f>BK153</f>
        <v>0</v>
      </c>
      <c r="K153" s="188"/>
      <c r="L153" s="193"/>
      <c r="M153" s="194"/>
      <c r="N153" s="195"/>
      <c r="O153" s="195"/>
      <c r="P153" s="196">
        <f>SUM(P154:P167)</f>
        <v>0</v>
      </c>
      <c r="Q153" s="195"/>
      <c r="R153" s="196">
        <f>SUM(R154:R167)</f>
        <v>3.3896351786539998</v>
      </c>
      <c r="S153" s="195"/>
      <c r="T153" s="197">
        <f>SUM(T154:T167)</f>
        <v>0</v>
      </c>
      <c r="AR153" s="198" t="s">
        <v>84</v>
      </c>
      <c r="AT153" s="199" t="s">
        <v>75</v>
      </c>
      <c r="AU153" s="199" t="s">
        <v>84</v>
      </c>
      <c r="AY153" s="198" t="s">
        <v>131</v>
      </c>
      <c r="BK153" s="200">
        <f>SUM(BK154:BK167)</f>
        <v>0</v>
      </c>
    </row>
    <row r="154" spans="1:65" s="2" customFormat="1" ht="21.75" customHeight="1">
      <c r="A154" s="33"/>
      <c r="B154" s="34"/>
      <c r="C154" s="203" t="s">
        <v>214</v>
      </c>
      <c r="D154" s="203" t="s">
        <v>133</v>
      </c>
      <c r="E154" s="204" t="s">
        <v>215</v>
      </c>
      <c r="F154" s="205" t="s">
        <v>216</v>
      </c>
      <c r="G154" s="206" t="s">
        <v>176</v>
      </c>
      <c r="H154" s="207">
        <v>20.3</v>
      </c>
      <c r="I154" s="208"/>
      <c r="J154" s="209">
        <f t="shared" ref="J154:J167" si="10">ROUND(I154*H154,2)</f>
        <v>0</v>
      </c>
      <c r="K154" s="210"/>
      <c r="L154" s="38"/>
      <c r="M154" s="211" t="s">
        <v>1</v>
      </c>
      <c r="N154" s="212" t="s">
        <v>42</v>
      </c>
      <c r="O154" s="70"/>
      <c r="P154" s="213">
        <f t="shared" ref="P154:P167" si="11">O154*H154</f>
        <v>0</v>
      </c>
      <c r="Q154" s="213">
        <v>0</v>
      </c>
      <c r="R154" s="213">
        <f t="shared" ref="R154:R167" si="12">Q154*H154</f>
        <v>0</v>
      </c>
      <c r="S154" s="213">
        <v>0</v>
      </c>
      <c r="T154" s="214">
        <f t="shared" ref="T154:T167" si="13"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215" t="s">
        <v>137</v>
      </c>
      <c r="AT154" s="215" t="s">
        <v>133</v>
      </c>
      <c r="AU154" s="215" t="s">
        <v>138</v>
      </c>
      <c r="AY154" s="16" t="s">
        <v>131</v>
      </c>
      <c r="BE154" s="216">
        <f t="shared" ref="BE154:BE167" si="14">IF(N154="základná",J154,0)</f>
        <v>0</v>
      </c>
      <c r="BF154" s="216">
        <f t="shared" ref="BF154:BF167" si="15">IF(N154="znížená",J154,0)</f>
        <v>0</v>
      </c>
      <c r="BG154" s="216">
        <f t="shared" ref="BG154:BG167" si="16">IF(N154="zákl. prenesená",J154,0)</f>
        <v>0</v>
      </c>
      <c r="BH154" s="216">
        <f t="shared" ref="BH154:BH167" si="17">IF(N154="zníž. prenesená",J154,0)</f>
        <v>0</v>
      </c>
      <c r="BI154" s="216">
        <f t="shared" ref="BI154:BI167" si="18">IF(N154="nulová",J154,0)</f>
        <v>0</v>
      </c>
      <c r="BJ154" s="16" t="s">
        <v>138</v>
      </c>
      <c r="BK154" s="216">
        <f t="shared" ref="BK154:BK167" si="19">ROUND(I154*H154,2)</f>
        <v>0</v>
      </c>
      <c r="BL154" s="16" t="s">
        <v>137</v>
      </c>
      <c r="BM154" s="215" t="s">
        <v>217</v>
      </c>
    </row>
    <row r="155" spans="1:65" s="2" customFormat="1" ht="16.5" customHeight="1">
      <c r="A155" s="33"/>
      <c r="B155" s="34"/>
      <c r="C155" s="203" t="s">
        <v>7</v>
      </c>
      <c r="D155" s="203" t="s">
        <v>133</v>
      </c>
      <c r="E155" s="204" t="s">
        <v>218</v>
      </c>
      <c r="F155" s="205" t="s">
        <v>219</v>
      </c>
      <c r="G155" s="206" t="s">
        <v>136</v>
      </c>
      <c r="H155" s="207">
        <v>0.9</v>
      </c>
      <c r="I155" s="208"/>
      <c r="J155" s="209">
        <f t="shared" si="10"/>
        <v>0</v>
      </c>
      <c r="K155" s="210"/>
      <c r="L155" s="38"/>
      <c r="M155" s="211" t="s">
        <v>1</v>
      </c>
      <c r="N155" s="212" t="s">
        <v>42</v>
      </c>
      <c r="O155" s="70"/>
      <c r="P155" s="213">
        <f t="shared" si="11"/>
        <v>0</v>
      </c>
      <c r="Q155" s="213">
        <v>2.4018963000000002</v>
      </c>
      <c r="R155" s="213">
        <f t="shared" si="12"/>
        <v>2.1617066700000001</v>
      </c>
      <c r="S155" s="213">
        <v>0</v>
      </c>
      <c r="T155" s="214">
        <f t="shared" si="1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215" t="s">
        <v>137</v>
      </c>
      <c r="AT155" s="215" t="s">
        <v>133</v>
      </c>
      <c r="AU155" s="215" t="s">
        <v>138</v>
      </c>
      <c r="AY155" s="16" t="s">
        <v>131</v>
      </c>
      <c r="BE155" s="216">
        <f t="shared" si="14"/>
        <v>0</v>
      </c>
      <c r="BF155" s="216">
        <f t="shared" si="15"/>
        <v>0</v>
      </c>
      <c r="BG155" s="216">
        <f t="shared" si="16"/>
        <v>0</v>
      </c>
      <c r="BH155" s="216">
        <f t="shared" si="17"/>
        <v>0</v>
      </c>
      <c r="BI155" s="216">
        <f t="shared" si="18"/>
        <v>0</v>
      </c>
      <c r="BJ155" s="16" t="s">
        <v>138</v>
      </c>
      <c r="BK155" s="216">
        <f t="shared" si="19"/>
        <v>0</v>
      </c>
      <c r="BL155" s="16" t="s">
        <v>137</v>
      </c>
      <c r="BM155" s="215" t="s">
        <v>220</v>
      </c>
    </row>
    <row r="156" spans="1:65" s="2" customFormat="1" ht="16.5" customHeight="1">
      <c r="A156" s="33"/>
      <c r="B156" s="34"/>
      <c r="C156" s="203" t="s">
        <v>221</v>
      </c>
      <c r="D156" s="203" t="s">
        <v>133</v>
      </c>
      <c r="E156" s="204" t="s">
        <v>222</v>
      </c>
      <c r="F156" s="205" t="s">
        <v>223</v>
      </c>
      <c r="G156" s="206" t="s">
        <v>176</v>
      </c>
      <c r="H156" s="207">
        <v>8.6999999999999993</v>
      </c>
      <c r="I156" s="208"/>
      <c r="J156" s="209">
        <f t="shared" si="10"/>
        <v>0</v>
      </c>
      <c r="K156" s="210"/>
      <c r="L156" s="38"/>
      <c r="M156" s="211" t="s">
        <v>1</v>
      </c>
      <c r="N156" s="212" t="s">
        <v>42</v>
      </c>
      <c r="O156" s="70"/>
      <c r="P156" s="213">
        <f t="shared" si="11"/>
        <v>0</v>
      </c>
      <c r="Q156" s="213">
        <v>2.6054850000000001E-2</v>
      </c>
      <c r="R156" s="213">
        <f t="shared" si="12"/>
        <v>0.226677195</v>
      </c>
      <c r="S156" s="213">
        <v>0</v>
      </c>
      <c r="T156" s="214">
        <f t="shared" si="1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215" t="s">
        <v>137</v>
      </c>
      <c r="AT156" s="215" t="s">
        <v>133</v>
      </c>
      <c r="AU156" s="215" t="s">
        <v>138</v>
      </c>
      <c r="AY156" s="16" t="s">
        <v>131</v>
      </c>
      <c r="BE156" s="216">
        <f t="shared" si="14"/>
        <v>0</v>
      </c>
      <c r="BF156" s="216">
        <f t="shared" si="15"/>
        <v>0</v>
      </c>
      <c r="BG156" s="216">
        <f t="shared" si="16"/>
        <v>0</v>
      </c>
      <c r="BH156" s="216">
        <f t="shared" si="17"/>
        <v>0</v>
      </c>
      <c r="BI156" s="216">
        <f t="shared" si="18"/>
        <v>0</v>
      </c>
      <c r="BJ156" s="16" t="s">
        <v>138</v>
      </c>
      <c r="BK156" s="216">
        <f t="shared" si="19"/>
        <v>0</v>
      </c>
      <c r="BL156" s="16" t="s">
        <v>137</v>
      </c>
      <c r="BM156" s="215" t="s">
        <v>224</v>
      </c>
    </row>
    <row r="157" spans="1:65" s="2" customFormat="1" ht="16.5" customHeight="1">
      <c r="A157" s="33"/>
      <c r="B157" s="34"/>
      <c r="C157" s="203" t="s">
        <v>225</v>
      </c>
      <c r="D157" s="203" t="s">
        <v>133</v>
      </c>
      <c r="E157" s="204" t="s">
        <v>226</v>
      </c>
      <c r="F157" s="205" t="s">
        <v>227</v>
      </c>
      <c r="G157" s="206" t="s">
        <v>176</v>
      </c>
      <c r="H157" s="207">
        <v>8.6999999999999993</v>
      </c>
      <c r="I157" s="208"/>
      <c r="J157" s="209">
        <f t="shared" si="10"/>
        <v>0</v>
      </c>
      <c r="K157" s="210"/>
      <c r="L157" s="38"/>
      <c r="M157" s="211" t="s">
        <v>1</v>
      </c>
      <c r="N157" s="212" t="s">
        <v>42</v>
      </c>
      <c r="O157" s="70"/>
      <c r="P157" s="213">
        <f t="shared" si="11"/>
        <v>0</v>
      </c>
      <c r="Q157" s="213">
        <v>0</v>
      </c>
      <c r="R157" s="213">
        <f t="shared" si="12"/>
        <v>0</v>
      </c>
      <c r="S157" s="213">
        <v>0</v>
      </c>
      <c r="T157" s="214">
        <f t="shared" si="13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215" t="s">
        <v>137</v>
      </c>
      <c r="AT157" s="215" t="s">
        <v>133</v>
      </c>
      <c r="AU157" s="215" t="s">
        <v>138</v>
      </c>
      <c r="AY157" s="16" t="s">
        <v>131</v>
      </c>
      <c r="BE157" s="216">
        <f t="shared" si="14"/>
        <v>0</v>
      </c>
      <c r="BF157" s="216">
        <f t="shared" si="15"/>
        <v>0</v>
      </c>
      <c r="BG157" s="216">
        <f t="shared" si="16"/>
        <v>0</v>
      </c>
      <c r="BH157" s="216">
        <f t="shared" si="17"/>
        <v>0</v>
      </c>
      <c r="BI157" s="216">
        <f t="shared" si="18"/>
        <v>0</v>
      </c>
      <c r="BJ157" s="16" t="s">
        <v>138</v>
      </c>
      <c r="BK157" s="216">
        <f t="shared" si="19"/>
        <v>0</v>
      </c>
      <c r="BL157" s="16" t="s">
        <v>137</v>
      </c>
      <c r="BM157" s="215" t="s">
        <v>228</v>
      </c>
    </row>
    <row r="158" spans="1:65" s="2" customFormat="1" ht="16.5" customHeight="1">
      <c r="A158" s="33"/>
      <c r="B158" s="34"/>
      <c r="C158" s="203" t="s">
        <v>229</v>
      </c>
      <c r="D158" s="203" t="s">
        <v>133</v>
      </c>
      <c r="E158" s="204" t="s">
        <v>230</v>
      </c>
      <c r="F158" s="205" t="s">
        <v>231</v>
      </c>
      <c r="G158" s="206" t="s">
        <v>176</v>
      </c>
      <c r="H158" s="207">
        <v>8.6999999999999993</v>
      </c>
      <c r="I158" s="208"/>
      <c r="J158" s="209">
        <f t="shared" si="10"/>
        <v>0</v>
      </c>
      <c r="K158" s="210"/>
      <c r="L158" s="38"/>
      <c r="M158" s="211" t="s">
        <v>1</v>
      </c>
      <c r="N158" s="212" t="s">
        <v>42</v>
      </c>
      <c r="O158" s="70"/>
      <c r="P158" s="213">
        <f t="shared" si="11"/>
        <v>0</v>
      </c>
      <c r="Q158" s="213">
        <v>8.1129499999999993E-2</v>
      </c>
      <c r="R158" s="213">
        <f t="shared" si="12"/>
        <v>0.70582664999999989</v>
      </c>
      <c r="S158" s="213">
        <v>0</v>
      </c>
      <c r="T158" s="214">
        <f t="shared" si="13"/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215" t="s">
        <v>137</v>
      </c>
      <c r="AT158" s="215" t="s">
        <v>133</v>
      </c>
      <c r="AU158" s="215" t="s">
        <v>138</v>
      </c>
      <c r="AY158" s="16" t="s">
        <v>131</v>
      </c>
      <c r="BE158" s="216">
        <f t="shared" si="14"/>
        <v>0</v>
      </c>
      <c r="BF158" s="216">
        <f t="shared" si="15"/>
        <v>0</v>
      </c>
      <c r="BG158" s="216">
        <f t="shared" si="16"/>
        <v>0</v>
      </c>
      <c r="BH158" s="216">
        <f t="shared" si="17"/>
        <v>0</v>
      </c>
      <c r="BI158" s="216">
        <f t="shared" si="18"/>
        <v>0</v>
      </c>
      <c r="BJ158" s="16" t="s">
        <v>138</v>
      </c>
      <c r="BK158" s="216">
        <f t="shared" si="19"/>
        <v>0</v>
      </c>
      <c r="BL158" s="16" t="s">
        <v>137</v>
      </c>
      <c r="BM158" s="215" t="s">
        <v>232</v>
      </c>
    </row>
    <row r="159" spans="1:65" s="2" customFormat="1" ht="16.5" customHeight="1">
      <c r="A159" s="33"/>
      <c r="B159" s="34"/>
      <c r="C159" s="203" t="s">
        <v>233</v>
      </c>
      <c r="D159" s="203" t="s">
        <v>133</v>
      </c>
      <c r="E159" s="204" t="s">
        <v>234</v>
      </c>
      <c r="F159" s="205" t="s">
        <v>235</v>
      </c>
      <c r="G159" s="206" t="s">
        <v>176</v>
      </c>
      <c r="H159" s="207">
        <v>8.6999999999999993</v>
      </c>
      <c r="I159" s="208"/>
      <c r="J159" s="209">
        <f t="shared" si="10"/>
        <v>0</v>
      </c>
      <c r="K159" s="210"/>
      <c r="L159" s="38"/>
      <c r="M159" s="211" t="s">
        <v>1</v>
      </c>
      <c r="N159" s="212" t="s">
        <v>42</v>
      </c>
      <c r="O159" s="70"/>
      <c r="P159" s="213">
        <f t="shared" si="11"/>
        <v>0</v>
      </c>
      <c r="Q159" s="213">
        <v>0</v>
      </c>
      <c r="R159" s="213">
        <f t="shared" si="12"/>
        <v>0</v>
      </c>
      <c r="S159" s="213">
        <v>0</v>
      </c>
      <c r="T159" s="214">
        <f t="shared" si="13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215" t="s">
        <v>137</v>
      </c>
      <c r="AT159" s="215" t="s">
        <v>133</v>
      </c>
      <c r="AU159" s="215" t="s">
        <v>138</v>
      </c>
      <c r="AY159" s="16" t="s">
        <v>131</v>
      </c>
      <c r="BE159" s="216">
        <f t="shared" si="14"/>
        <v>0</v>
      </c>
      <c r="BF159" s="216">
        <f t="shared" si="15"/>
        <v>0</v>
      </c>
      <c r="BG159" s="216">
        <f t="shared" si="16"/>
        <v>0</v>
      </c>
      <c r="BH159" s="216">
        <f t="shared" si="17"/>
        <v>0</v>
      </c>
      <c r="BI159" s="216">
        <f t="shared" si="18"/>
        <v>0</v>
      </c>
      <c r="BJ159" s="16" t="s">
        <v>138</v>
      </c>
      <c r="BK159" s="216">
        <f t="shared" si="19"/>
        <v>0</v>
      </c>
      <c r="BL159" s="16" t="s">
        <v>137</v>
      </c>
      <c r="BM159" s="215" t="s">
        <v>236</v>
      </c>
    </row>
    <row r="160" spans="1:65" s="2" customFormat="1" ht="21.75" customHeight="1">
      <c r="A160" s="33"/>
      <c r="B160" s="34"/>
      <c r="C160" s="203" t="s">
        <v>237</v>
      </c>
      <c r="D160" s="203" t="s">
        <v>133</v>
      </c>
      <c r="E160" s="204" t="s">
        <v>238</v>
      </c>
      <c r="F160" s="205" t="s">
        <v>239</v>
      </c>
      <c r="G160" s="206" t="s">
        <v>150</v>
      </c>
      <c r="H160" s="207">
        <v>9.7000000000000003E-2</v>
      </c>
      <c r="I160" s="208"/>
      <c r="J160" s="209">
        <f t="shared" si="10"/>
        <v>0</v>
      </c>
      <c r="K160" s="210"/>
      <c r="L160" s="38"/>
      <c r="M160" s="211" t="s">
        <v>1</v>
      </c>
      <c r="N160" s="212" t="s">
        <v>42</v>
      </c>
      <c r="O160" s="70"/>
      <c r="P160" s="213">
        <f t="shared" si="11"/>
        <v>0</v>
      </c>
      <c r="Q160" s="213">
        <v>1.016283432</v>
      </c>
      <c r="R160" s="213">
        <f t="shared" si="12"/>
        <v>9.8579492904000005E-2</v>
      </c>
      <c r="S160" s="213">
        <v>0</v>
      </c>
      <c r="T160" s="214">
        <f t="shared" si="1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215" t="s">
        <v>137</v>
      </c>
      <c r="AT160" s="215" t="s">
        <v>133</v>
      </c>
      <c r="AU160" s="215" t="s">
        <v>138</v>
      </c>
      <c r="AY160" s="16" t="s">
        <v>131</v>
      </c>
      <c r="BE160" s="216">
        <f t="shared" si="14"/>
        <v>0</v>
      </c>
      <c r="BF160" s="216">
        <f t="shared" si="15"/>
        <v>0</v>
      </c>
      <c r="BG160" s="216">
        <f t="shared" si="16"/>
        <v>0</v>
      </c>
      <c r="BH160" s="216">
        <f t="shared" si="17"/>
        <v>0</v>
      </c>
      <c r="BI160" s="216">
        <f t="shared" si="18"/>
        <v>0</v>
      </c>
      <c r="BJ160" s="16" t="s">
        <v>138</v>
      </c>
      <c r="BK160" s="216">
        <f t="shared" si="19"/>
        <v>0</v>
      </c>
      <c r="BL160" s="16" t="s">
        <v>137</v>
      </c>
      <c r="BM160" s="215" t="s">
        <v>240</v>
      </c>
    </row>
    <row r="161" spans="1:65" s="2" customFormat="1" ht="21.75" customHeight="1">
      <c r="A161" s="33"/>
      <c r="B161" s="34"/>
      <c r="C161" s="203" t="s">
        <v>241</v>
      </c>
      <c r="D161" s="203" t="s">
        <v>133</v>
      </c>
      <c r="E161" s="204" t="s">
        <v>242</v>
      </c>
      <c r="F161" s="205" t="s">
        <v>243</v>
      </c>
      <c r="G161" s="206" t="s">
        <v>136</v>
      </c>
      <c r="H161" s="207">
        <v>0.81299999999999994</v>
      </c>
      <c r="I161" s="208"/>
      <c r="J161" s="209">
        <f t="shared" si="10"/>
        <v>0</v>
      </c>
      <c r="K161" s="210"/>
      <c r="L161" s="38"/>
      <c r="M161" s="211" t="s">
        <v>1</v>
      </c>
      <c r="N161" s="212" t="s">
        <v>42</v>
      </c>
      <c r="O161" s="70"/>
      <c r="P161" s="213">
        <f t="shared" si="11"/>
        <v>0</v>
      </c>
      <c r="Q161" s="213">
        <v>1.05E-4</v>
      </c>
      <c r="R161" s="213">
        <f t="shared" si="12"/>
        <v>8.5364999999999993E-5</v>
      </c>
      <c r="S161" s="213">
        <v>0</v>
      </c>
      <c r="T161" s="214">
        <f t="shared" si="13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215" t="s">
        <v>137</v>
      </c>
      <c r="AT161" s="215" t="s">
        <v>133</v>
      </c>
      <c r="AU161" s="215" t="s">
        <v>138</v>
      </c>
      <c r="AY161" s="16" t="s">
        <v>131</v>
      </c>
      <c r="BE161" s="216">
        <f t="shared" si="14"/>
        <v>0</v>
      </c>
      <c r="BF161" s="216">
        <f t="shared" si="15"/>
        <v>0</v>
      </c>
      <c r="BG161" s="216">
        <f t="shared" si="16"/>
        <v>0</v>
      </c>
      <c r="BH161" s="216">
        <f t="shared" si="17"/>
        <v>0</v>
      </c>
      <c r="BI161" s="216">
        <f t="shared" si="18"/>
        <v>0</v>
      </c>
      <c r="BJ161" s="16" t="s">
        <v>138</v>
      </c>
      <c r="BK161" s="216">
        <f t="shared" si="19"/>
        <v>0</v>
      </c>
      <c r="BL161" s="16" t="s">
        <v>137</v>
      </c>
      <c r="BM161" s="215" t="s">
        <v>244</v>
      </c>
    </row>
    <row r="162" spans="1:65" s="2" customFormat="1" ht="21.75" customHeight="1">
      <c r="A162" s="33"/>
      <c r="B162" s="34"/>
      <c r="C162" s="217" t="s">
        <v>245</v>
      </c>
      <c r="D162" s="217" t="s">
        <v>147</v>
      </c>
      <c r="E162" s="218" t="s">
        <v>159</v>
      </c>
      <c r="F162" s="219" t="s">
        <v>160</v>
      </c>
      <c r="G162" s="220" t="s">
        <v>136</v>
      </c>
      <c r="H162" s="221">
        <v>0.82099999999999995</v>
      </c>
      <c r="I162" s="222"/>
      <c r="J162" s="223">
        <f t="shared" si="10"/>
        <v>0</v>
      </c>
      <c r="K162" s="224"/>
      <c r="L162" s="225"/>
      <c r="M162" s="226" t="s">
        <v>1</v>
      </c>
      <c r="N162" s="227" t="s">
        <v>42</v>
      </c>
      <c r="O162" s="70"/>
      <c r="P162" s="213">
        <f t="shared" si="11"/>
        <v>0</v>
      </c>
      <c r="Q162" s="213">
        <v>0</v>
      </c>
      <c r="R162" s="213">
        <f t="shared" si="12"/>
        <v>0</v>
      </c>
      <c r="S162" s="213">
        <v>0</v>
      </c>
      <c r="T162" s="214">
        <f t="shared" si="13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215" t="s">
        <v>151</v>
      </c>
      <c r="AT162" s="215" t="s">
        <v>147</v>
      </c>
      <c r="AU162" s="215" t="s">
        <v>138</v>
      </c>
      <c r="AY162" s="16" t="s">
        <v>131</v>
      </c>
      <c r="BE162" s="216">
        <f t="shared" si="14"/>
        <v>0</v>
      </c>
      <c r="BF162" s="216">
        <f t="shared" si="15"/>
        <v>0</v>
      </c>
      <c r="BG162" s="216">
        <f t="shared" si="16"/>
        <v>0</v>
      </c>
      <c r="BH162" s="216">
        <f t="shared" si="17"/>
        <v>0</v>
      </c>
      <c r="BI162" s="216">
        <f t="shared" si="18"/>
        <v>0</v>
      </c>
      <c r="BJ162" s="16" t="s">
        <v>138</v>
      </c>
      <c r="BK162" s="216">
        <f t="shared" si="19"/>
        <v>0</v>
      </c>
      <c r="BL162" s="16" t="s">
        <v>137</v>
      </c>
      <c r="BM162" s="215" t="s">
        <v>246</v>
      </c>
    </row>
    <row r="163" spans="1:65" s="2" customFormat="1" ht="21.75" customHeight="1">
      <c r="A163" s="33"/>
      <c r="B163" s="34"/>
      <c r="C163" s="203" t="s">
        <v>247</v>
      </c>
      <c r="D163" s="203" t="s">
        <v>133</v>
      </c>
      <c r="E163" s="204" t="s">
        <v>248</v>
      </c>
      <c r="F163" s="205" t="s">
        <v>249</v>
      </c>
      <c r="G163" s="206" t="s">
        <v>176</v>
      </c>
      <c r="H163" s="207">
        <v>6.5</v>
      </c>
      <c r="I163" s="208"/>
      <c r="J163" s="209">
        <f t="shared" si="10"/>
        <v>0</v>
      </c>
      <c r="K163" s="210"/>
      <c r="L163" s="38"/>
      <c r="M163" s="211" t="s">
        <v>1</v>
      </c>
      <c r="N163" s="212" t="s">
        <v>42</v>
      </c>
      <c r="O163" s="70"/>
      <c r="P163" s="213">
        <f t="shared" si="11"/>
        <v>0</v>
      </c>
      <c r="Q163" s="213">
        <v>1.8540850000000001E-2</v>
      </c>
      <c r="R163" s="213">
        <f t="shared" si="12"/>
        <v>0.12051552500000001</v>
      </c>
      <c r="S163" s="213">
        <v>0</v>
      </c>
      <c r="T163" s="214">
        <f t="shared" si="13"/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215" t="s">
        <v>137</v>
      </c>
      <c r="AT163" s="215" t="s">
        <v>133</v>
      </c>
      <c r="AU163" s="215" t="s">
        <v>138</v>
      </c>
      <c r="AY163" s="16" t="s">
        <v>131</v>
      </c>
      <c r="BE163" s="216">
        <f t="shared" si="14"/>
        <v>0</v>
      </c>
      <c r="BF163" s="216">
        <f t="shared" si="15"/>
        <v>0</v>
      </c>
      <c r="BG163" s="216">
        <f t="shared" si="16"/>
        <v>0</v>
      </c>
      <c r="BH163" s="216">
        <f t="shared" si="17"/>
        <v>0</v>
      </c>
      <c r="BI163" s="216">
        <f t="shared" si="18"/>
        <v>0</v>
      </c>
      <c r="BJ163" s="16" t="s">
        <v>138</v>
      </c>
      <c r="BK163" s="216">
        <f t="shared" si="19"/>
        <v>0</v>
      </c>
      <c r="BL163" s="16" t="s">
        <v>137</v>
      </c>
      <c r="BM163" s="215" t="s">
        <v>250</v>
      </c>
    </row>
    <row r="164" spans="1:65" s="2" customFormat="1" ht="21.75" customHeight="1">
      <c r="A164" s="33"/>
      <c r="B164" s="34"/>
      <c r="C164" s="203" t="s">
        <v>251</v>
      </c>
      <c r="D164" s="203" t="s">
        <v>133</v>
      </c>
      <c r="E164" s="204" t="s">
        <v>252</v>
      </c>
      <c r="F164" s="205" t="s">
        <v>253</v>
      </c>
      <c r="G164" s="206" t="s">
        <v>176</v>
      </c>
      <c r="H164" s="207">
        <v>6.5</v>
      </c>
      <c r="I164" s="208"/>
      <c r="J164" s="209">
        <f t="shared" si="10"/>
        <v>0</v>
      </c>
      <c r="K164" s="210"/>
      <c r="L164" s="38"/>
      <c r="M164" s="211" t="s">
        <v>1</v>
      </c>
      <c r="N164" s="212" t="s">
        <v>42</v>
      </c>
      <c r="O164" s="70"/>
      <c r="P164" s="213">
        <f t="shared" si="11"/>
        <v>0</v>
      </c>
      <c r="Q164" s="213">
        <v>0</v>
      </c>
      <c r="R164" s="213">
        <f t="shared" si="12"/>
        <v>0</v>
      </c>
      <c r="S164" s="213">
        <v>0</v>
      </c>
      <c r="T164" s="214">
        <f t="shared" si="13"/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215" t="s">
        <v>137</v>
      </c>
      <c r="AT164" s="215" t="s">
        <v>133</v>
      </c>
      <c r="AU164" s="215" t="s">
        <v>138</v>
      </c>
      <c r="AY164" s="16" t="s">
        <v>131</v>
      </c>
      <c r="BE164" s="216">
        <f t="shared" si="14"/>
        <v>0</v>
      </c>
      <c r="BF164" s="216">
        <f t="shared" si="15"/>
        <v>0</v>
      </c>
      <c r="BG164" s="216">
        <f t="shared" si="16"/>
        <v>0</v>
      </c>
      <c r="BH164" s="216">
        <f t="shared" si="17"/>
        <v>0</v>
      </c>
      <c r="BI164" s="216">
        <f t="shared" si="18"/>
        <v>0</v>
      </c>
      <c r="BJ164" s="16" t="s">
        <v>138</v>
      </c>
      <c r="BK164" s="216">
        <f t="shared" si="19"/>
        <v>0</v>
      </c>
      <c r="BL164" s="16" t="s">
        <v>137</v>
      </c>
      <c r="BM164" s="215" t="s">
        <v>254</v>
      </c>
    </row>
    <row r="165" spans="1:65" s="2" customFormat="1" ht="21.75" customHeight="1">
      <c r="A165" s="33"/>
      <c r="B165" s="34"/>
      <c r="C165" s="203" t="s">
        <v>255</v>
      </c>
      <c r="D165" s="203" t="s">
        <v>133</v>
      </c>
      <c r="E165" s="204" t="s">
        <v>256</v>
      </c>
      <c r="F165" s="205" t="s">
        <v>257</v>
      </c>
      <c r="G165" s="206" t="s">
        <v>150</v>
      </c>
      <c r="H165" s="207">
        <v>7.4999999999999997E-2</v>
      </c>
      <c r="I165" s="208"/>
      <c r="J165" s="209">
        <f t="shared" si="10"/>
        <v>0</v>
      </c>
      <c r="K165" s="210"/>
      <c r="L165" s="38"/>
      <c r="M165" s="211" t="s">
        <v>1</v>
      </c>
      <c r="N165" s="212" t="s">
        <v>42</v>
      </c>
      <c r="O165" s="70"/>
      <c r="P165" s="213">
        <f t="shared" si="11"/>
        <v>0</v>
      </c>
      <c r="Q165" s="213">
        <v>1.659041E-2</v>
      </c>
      <c r="R165" s="213">
        <f t="shared" si="12"/>
        <v>1.24428075E-3</v>
      </c>
      <c r="S165" s="213">
        <v>0</v>
      </c>
      <c r="T165" s="214">
        <f t="shared" si="13"/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215" t="s">
        <v>137</v>
      </c>
      <c r="AT165" s="215" t="s">
        <v>133</v>
      </c>
      <c r="AU165" s="215" t="s">
        <v>138</v>
      </c>
      <c r="AY165" s="16" t="s">
        <v>131</v>
      </c>
      <c r="BE165" s="216">
        <f t="shared" si="14"/>
        <v>0</v>
      </c>
      <c r="BF165" s="216">
        <f t="shared" si="15"/>
        <v>0</v>
      </c>
      <c r="BG165" s="216">
        <f t="shared" si="16"/>
        <v>0</v>
      </c>
      <c r="BH165" s="216">
        <f t="shared" si="17"/>
        <v>0</v>
      </c>
      <c r="BI165" s="216">
        <f t="shared" si="18"/>
        <v>0</v>
      </c>
      <c r="BJ165" s="16" t="s">
        <v>138</v>
      </c>
      <c r="BK165" s="216">
        <f t="shared" si="19"/>
        <v>0</v>
      </c>
      <c r="BL165" s="16" t="s">
        <v>137</v>
      </c>
      <c r="BM165" s="215" t="s">
        <v>258</v>
      </c>
    </row>
    <row r="166" spans="1:65" s="2" customFormat="1" ht="16.5" customHeight="1">
      <c r="A166" s="33"/>
      <c r="B166" s="34"/>
      <c r="C166" s="217" t="s">
        <v>259</v>
      </c>
      <c r="D166" s="217" t="s">
        <v>147</v>
      </c>
      <c r="E166" s="218" t="s">
        <v>260</v>
      </c>
      <c r="F166" s="219" t="s">
        <v>261</v>
      </c>
      <c r="G166" s="220" t="s">
        <v>150</v>
      </c>
      <c r="H166" s="221">
        <v>2.9000000000000001E-2</v>
      </c>
      <c r="I166" s="222"/>
      <c r="J166" s="223">
        <f t="shared" si="10"/>
        <v>0</v>
      </c>
      <c r="K166" s="224"/>
      <c r="L166" s="225"/>
      <c r="M166" s="226" t="s">
        <v>1</v>
      </c>
      <c r="N166" s="227" t="s">
        <v>42</v>
      </c>
      <c r="O166" s="70"/>
      <c r="P166" s="213">
        <f t="shared" si="11"/>
        <v>0</v>
      </c>
      <c r="Q166" s="213">
        <v>1</v>
      </c>
      <c r="R166" s="213">
        <f t="shared" si="12"/>
        <v>2.9000000000000001E-2</v>
      </c>
      <c r="S166" s="213">
        <v>0</v>
      </c>
      <c r="T166" s="214">
        <f t="shared" si="13"/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215" t="s">
        <v>151</v>
      </c>
      <c r="AT166" s="215" t="s">
        <v>147</v>
      </c>
      <c r="AU166" s="215" t="s">
        <v>138</v>
      </c>
      <c r="AY166" s="16" t="s">
        <v>131</v>
      </c>
      <c r="BE166" s="216">
        <f t="shared" si="14"/>
        <v>0</v>
      </c>
      <c r="BF166" s="216">
        <f t="shared" si="15"/>
        <v>0</v>
      </c>
      <c r="BG166" s="216">
        <f t="shared" si="16"/>
        <v>0</v>
      </c>
      <c r="BH166" s="216">
        <f t="shared" si="17"/>
        <v>0</v>
      </c>
      <c r="BI166" s="216">
        <f t="shared" si="18"/>
        <v>0</v>
      </c>
      <c r="BJ166" s="16" t="s">
        <v>138</v>
      </c>
      <c r="BK166" s="216">
        <f t="shared" si="19"/>
        <v>0</v>
      </c>
      <c r="BL166" s="16" t="s">
        <v>137</v>
      </c>
      <c r="BM166" s="215" t="s">
        <v>262</v>
      </c>
    </row>
    <row r="167" spans="1:65" s="2" customFormat="1" ht="16.5" customHeight="1">
      <c r="A167" s="33"/>
      <c r="B167" s="34"/>
      <c r="C167" s="217" t="s">
        <v>263</v>
      </c>
      <c r="D167" s="217" t="s">
        <v>147</v>
      </c>
      <c r="E167" s="218" t="s">
        <v>264</v>
      </c>
      <c r="F167" s="219" t="s">
        <v>265</v>
      </c>
      <c r="G167" s="220" t="s">
        <v>150</v>
      </c>
      <c r="H167" s="221">
        <v>4.5999999999999999E-2</v>
      </c>
      <c r="I167" s="222"/>
      <c r="J167" s="223">
        <f t="shared" si="10"/>
        <v>0</v>
      </c>
      <c r="K167" s="224"/>
      <c r="L167" s="225"/>
      <c r="M167" s="226" t="s">
        <v>1</v>
      </c>
      <c r="N167" s="227" t="s">
        <v>42</v>
      </c>
      <c r="O167" s="70"/>
      <c r="P167" s="213">
        <f t="shared" si="11"/>
        <v>0</v>
      </c>
      <c r="Q167" s="213">
        <v>1</v>
      </c>
      <c r="R167" s="213">
        <f t="shared" si="12"/>
        <v>4.5999999999999999E-2</v>
      </c>
      <c r="S167" s="213">
        <v>0</v>
      </c>
      <c r="T167" s="214">
        <f t="shared" si="13"/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215" t="s">
        <v>151</v>
      </c>
      <c r="AT167" s="215" t="s">
        <v>147</v>
      </c>
      <c r="AU167" s="215" t="s">
        <v>138</v>
      </c>
      <c r="AY167" s="16" t="s">
        <v>131</v>
      </c>
      <c r="BE167" s="216">
        <f t="shared" si="14"/>
        <v>0</v>
      </c>
      <c r="BF167" s="216">
        <f t="shared" si="15"/>
        <v>0</v>
      </c>
      <c r="BG167" s="216">
        <f t="shared" si="16"/>
        <v>0</v>
      </c>
      <c r="BH167" s="216">
        <f t="shared" si="17"/>
        <v>0</v>
      </c>
      <c r="BI167" s="216">
        <f t="shared" si="18"/>
        <v>0</v>
      </c>
      <c r="BJ167" s="16" t="s">
        <v>138</v>
      </c>
      <c r="BK167" s="216">
        <f t="shared" si="19"/>
        <v>0</v>
      </c>
      <c r="BL167" s="16" t="s">
        <v>137</v>
      </c>
      <c r="BM167" s="215" t="s">
        <v>266</v>
      </c>
    </row>
    <row r="168" spans="1:65" s="12" customFormat="1" ht="22.9" customHeight="1">
      <c r="B168" s="187"/>
      <c r="C168" s="188"/>
      <c r="D168" s="189" t="s">
        <v>75</v>
      </c>
      <c r="E168" s="201" t="s">
        <v>158</v>
      </c>
      <c r="F168" s="201" t="s">
        <v>267</v>
      </c>
      <c r="G168" s="188"/>
      <c r="H168" s="188"/>
      <c r="I168" s="191"/>
      <c r="J168" s="202">
        <f>BK168</f>
        <v>0</v>
      </c>
      <c r="K168" s="188"/>
      <c r="L168" s="193"/>
      <c r="M168" s="194"/>
      <c r="N168" s="195"/>
      <c r="O168" s="195"/>
      <c r="P168" s="196">
        <f>SUM(P169:P178)</f>
        <v>0</v>
      </c>
      <c r="Q168" s="195"/>
      <c r="R168" s="196">
        <f>SUM(R169:R178)</f>
        <v>8.0725253688000009</v>
      </c>
      <c r="S168" s="195"/>
      <c r="T168" s="197">
        <f>SUM(T169:T178)</f>
        <v>0</v>
      </c>
      <c r="AR168" s="198" t="s">
        <v>84</v>
      </c>
      <c r="AT168" s="199" t="s">
        <v>75</v>
      </c>
      <c r="AU168" s="199" t="s">
        <v>84</v>
      </c>
      <c r="AY168" s="198" t="s">
        <v>131</v>
      </c>
      <c r="BK168" s="200">
        <f>SUM(BK169:BK178)</f>
        <v>0</v>
      </c>
    </row>
    <row r="169" spans="1:65" s="2" customFormat="1" ht="21.75" customHeight="1">
      <c r="A169" s="33"/>
      <c r="B169" s="34"/>
      <c r="C169" s="203" t="s">
        <v>268</v>
      </c>
      <c r="D169" s="203" t="s">
        <v>133</v>
      </c>
      <c r="E169" s="204" t="s">
        <v>269</v>
      </c>
      <c r="F169" s="205" t="s">
        <v>270</v>
      </c>
      <c r="G169" s="206" t="s">
        <v>176</v>
      </c>
      <c r="H169" s="207">
        <v>19.425000000000001</v>
      </c>
      <c r="I169" s="208"/>
      <c r="J169" s="209">
        <f t="shared" ref="J169:J178" si="20">ROUND(I169*H169,2)</f>
        <v>0</v>
      </c>
      <c r="K169" s="210"/>
      <c r="L169" s="38"/>
      <c r="M169" s="211" t="s">
        <v>1</v>
      </c>
      <c r="N169" s="212" t="s">
        <v>42</v>
      </c>
      <c r="O169" s="70"/>
      <c r="P169" s="213">
        <f t="shared" ref="P169:P178" si="21">O169*H169</f>
        <v>0</v>
      </c>
      <c r="Q169" s="213">
        <v>0</v>
      </c>
      <c r="R169" s="213">
        <f t="shared" ref="R169:R178" si="22">Q169*H169</f>
        <v>0</v>
      </c>
      <c r="S169" s="213">
        <v>0</v>
      </c>
      <c r="T169" s="214">
        <f t="shared" ref="T169:T178" si="23"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215" t="s">
        <v>137</v>
      </c>
      <c r="AT169" s="215" t="s">
        <v>133</v>
      </c>
      <c r="AU169" s="215" t="s">
        <v>138</v>
      </c>
      <c r="AY169" s="16" t="s">
        <v>131</v>
      </c>
      <c r="BE169" s="216">
        <f t="shared" ref="BE169:BE178" si="24">IF(N169="základná",J169,0)</f>
        <v>0</v>
      </c>
      <c r="BF169" s="216">
        <f t="shared" ref="BF169:BF178" si="25">IF(N169="znížená",J169,0)</f>
        <v>0</v>
      </c>
      <c r="BG169" s="216">
        <f t="shared" ref="BG169:BG178" si="26">IF(N169="zákl. prenesená",J169,0)</f>
        <v>0</v>
      </c>
      <c r="BH169" s="216">
        <f t="shared" ref="BH169:BH178" si="27">IF(N169="zníž. prenesená",J169,0)</f>
        <v>0</v>
      </c>
      <c r="BI169" s="216">
        <f t="shared" ref="BI169:BI178" si="28">IF(N169="nulová",J169,0)</f>
        <v>0</v>
      </c>
      <c r="BJ169" s="16" t="s">
        <v>138</v>
      </c>
      <c r="BK169" s="216">
        <f t="shared" ref="BK169:BK178" si="29">ROUND(I169*H169,2)</f>
        <v>0</v>
      </c>
      <c r="BL169" s="16" t="s">
        <v>137</v>
      </c>
      <c r="BM169" s="215" t="s">
        <v>271</v>
      </c>
    </row>
    <row r="170" spans="1:65" s="2" customFormat="1" ht="16.5" customHeight="1">
      <c r="A170" s="33"/>
      <c r="B170" s="34"/>
      <c r="C170" s="203" t="s">
        <v>272</v>
      </c>
      <c r="D170" s="203" t="s">
        <v>133</v>
      </c>
      <c r="E170" s="204" t="s">
        <v>273</v>
      </c>
      <c r="F170" s="205" t="s">
        <v>274</v>
      </c>
      <c r="G170" s="206" t="s">
        <v>176</v>
      </c>
      <c r="H170" s="207">
        <v>19.425000000000001</v>
      </c>
      <c r="I170" s="208"/>
      <c r="J170" s="209">
        <f t="shared" si="20"/>
        <v>0</v>
      </c>
      <c r="K170" s="210"/>
      <c r="L170" s="38"/>
      <c r="M170" s="211" t="s">
        <v>1</v>
      </c>
      <c r="N170" s="212" t="s">
        <v>42</v>
      </c>
      <c r="O170" s="70"/>
      <c r="P170" s="213">
        <f t="shared" si="21"/>
        <v>0</v>
      </c>
      <c r="Q170" s="213">
        <v>6.1599999999999997E-3</v>
      </c>
      <c r="R170" s="213">
        <f t="shared" si="22"/>
        <v>0.119658</v>
      </c>
      <c r="S170" s="213">
        <v>0</v>
      </c>
      <c r="T170" s="214">
        <f t="shared" si="23"/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215" t="s">
        <v>137</v>
      </c>
      <c r="AT170" s="215" t="s">
        <v>133</v>
      </c>
      <c r="AU170" s="215" t="s">
        <v>138</v>
      </c>
      <c r="AY170" s="16" t="s">
        <v>131</v>
      </c>
      <c r="BE170" s="216">
        <f t="shared" si="24"/>
        <v>0</v>
      </c>
      <c r="BF170" s="216">
        <f t="shared" si="25"/>
        <v>0</v>
      </c>
      <c r="BG170" s="216">
        <f t="shared" si="26"/>
        <v>0</v>
      </c>
      <c r="BH170" s="216">
        <f t="shared" si="27"/>
        <v>0</v>
      </c>
      <c r="BI170" s="216">
        <f t="shared" si="28"/>
        <v>0</v>
      </c>
      <c r="BJ170" s="16" t="s">
        <v>138</v>
      </c>
      <c r="BK170" s="216">
        <f t="shared" si="29"/>
        <v>0</v>
      </c>
      <c r="BL170" s="16" t="s">
        <v>137</v>
      </c>
      <c r="BM170" s="215" t="s">
        <v>275</v>
      </c>
    </row>
    <row r="171" spans="1:65" s="2" customFormat="1" ht="21.75" customHeight="1">
      <c r="A171" s="33"/>
      <c r="B171" s="34"/>
      <c r="C171" s="203" t="s">
        <v>276</v>
      </c>
      <c r="D171" s="203" t="s">
        <v>133</v>
      </c>
      <c r="E171" s="204" t="s">
        <v>277</v>
      </c>
      <c r="F171" s="205" t="s">
        <v>278</v>
      </c>
      <c r="G171" s="206" t="s">
        <v>176</v>
      </c>
      <c r="H171" s="207">
        <v>13.475</v>
      </c>
      <c r="I171" s="208"/>
      <c r="J171" s="209">
        <f t="shared" si="20"/>
        <v>0</v>
      </c>
      <c r="K171" s="210"/>
      <c r="L171" s="38"/>
      <c r="M171" s="211" t="s">
        <v>1</v>
      </c>
      <c r="N171" s="212" t="s">
        <v>42</v>
      </c>
      <c r="O171" s="70"/>
      <c r="P171" s="213">
        <f t="shared" si="21"/>
        <v>0</v>
      </c>
      <c r="Q171" s="213">
        <v>3.7555999999999999E-2</v>
      </c>
      <c r="R171" s="213">
        <f t="shared" si="22"/>
        <v>0.50606709999999999</v>
      </c>
      <c r="S171" s="213">
        <v>0</v>
      </c>
      <c r="T171" s="214">
        <f t="shared" si="23"/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215" t="s">
        <v>137</v>
      </c>
      <c r="AT171" s="215" t="s">
        <v>133</v>
      </c>
      <c r="AU171" s="215" t="s">
        <v>138</v>
      </c>
      <c r="AY171" s="16" t="s">
        <v>131</v>
      </c>
      <c r="BE171" s="216">
        <f t="shared" si="24"/>
        <v>0</v>
      </c>
      <c r="BF171" s="216">
        <f t="shared" si="25"/>
        <v>0</v>
      </c>
      <c r="BG171" s="216">
        <f t="shared" si="26"/>
        <v>0</v>
      </c>
      <c r="BH171" s="216">
        <f t="shared" si="27"/>
        <v>0</v>
      </c>
      <c r="BI171" s="216">
        <f t="shared" si="28"/>
        <v>0</v>
      </c>
      <c r="BJ171" s="16" t="s">
        <v>138</v>
      </c>
      <c r="BK171" s="216">
        <f t="shared" si="29"/>
        <v>0</v>
      </c>
      <c r="BL171" s="16" t="s">
        <v>137</v>
      </c>
      <c r="BM171" s="215" t="s">
        <v>279</v>
      </c>
    </row>
    <row r="172" spans="1:65" s="2" customFormat="1" ht="21.75" customHeight="1">
      <c r="A172" s="33"/>
      <c r="B172" s="34"/>
      <c r="C172" s="203" t="s">
        <v>280</v>
      </c>
      <c r="D172" s="203" t="s">
        <v>133</v>
      </c>
      <c r="E172" s="204" t="s">
        <v>281</v>
      </c>
      <c r="F172" s="205" t="s">
        <v>282</v>
      </c>
      <c r="G172" s="206" t="s">
        <v>176</v>
      </c>
      <c r="H172" s="207">
        <v>37.148000000000003</v>
      </c>
      <c r="I172" s="208"/>
      <c r="J172" s="209">
        <f t="shared" si="20"/>
        <v>0</v>
      </c>
      <c r="K172" s="210"/>
      <c r="L172" s="38"/>
      <c r="M172" s="211" t="s">
        <v>1</v>
      </c>
      <c r="N172" s="212" t="s">
        <v>42</v>
      </c>
      <c r="O172" s="70"/>
      <c r="P172" s="213">
        <f t="shared" si="21"/>
        <v>0</v>
      </c>
      <c r="Q172" s="213">
        <v>0</v>
      </c>
      <c r="R172" s="213">
        <f t="shared" si="22"/>
        <v>0</v>
      </c>
      <c r="S172" s="213">
        <v>0</v>
      </c>
      <c r="T172" s="214">
        <f t="shared" si="23"/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215" t="s">
        <v>137</v>
      </c>
      <c r="AT172" s="215" t="s">
        <v>133</v>
      </c>
      <c r="AU172" s="215" t="s">
        <v>138</v>
      </c>
      <c r="AY172" s="16" t="s">
        <v>131</v>
      </c>
      <c r="BE172" s="216">
        <f t="shared" si="24"/>
        <v>0</v>
      </c>
      <c r="BF172" s="216">
        <f t="shared" si="25"/>
        <v>0</v>
      </c>
      <c r="BG172" s="216">
        <f t="shared" si="26"/>
        <v>0</v>
      </c>
      <c r="BH172" s="216">
        <f t="shared" si="27"/>
        <v>0</v>
      </c>
      <c r="BI172" s="216">
        <f t="shared" si="28"/>
        <v>0</v>
      </c>
      <c r="BJ172" s="16" t="s">
        <v>138</v>
      </c>
      <c r="BK172" s="216">
        <f t="shared" si="29"/>
        <v>0</v>
      </c>
      <c r="BL172" s="16" t="s">
        <v>137</v>
      </c>
      <c r="BM172" s="215" t="s">
        <v>283</v>
      </c>
    </row>
    <row r="173" spans="1:65" s="2" customFormat="1" ht="16.5" customHeight="1">
      <c r="A173" s="33"/>
      <c r="B173" s="34"/>
      <c r="C173" s="203" t="s">
        <v>284</v>
      </c>
      <c r="D173" s="203" t="s">
        <v>133</v>
      </c>
      <c r="E173" s="204" t="s">
        <v>285</v>
      </c>
      <c r="F173" s="205" t="s">
        <v>286</v>
      </c>
      <c r="G173" s="206" t="s">
        <v>176</v>
      </c>
      <c r="H173" s="207">
        <v>37.148000000000003</v>
      </c>
      <c r="I173" s="208"/>
      <c r="J173" s="209">
        <f t="shared" si="20"/>
        <v>0</v>
      </c>
      <c r="K173" s="210"/>
      <c r="L173" s="38"/>
      <c r="M173" s="211" t="s">
        <v>1</v>
      </c>
      <c r="N173" s="212" t="s">
        <v>42</v>
      </c>
      <c r="O173" s="70"/>
      <c r="P173" s="213">
        <f t="shared" si="21"/>
        <v>0</v>
      </c>
      <c r="Q173" s="213">
        <v>4.1539999999999997E-3</v>
      </c>
      <c r="R173" s="213">
        <f t="shared" si="22"/>
        <v>0.154312792</v>
      </c>
      <c r="S173" s="213">
        <v>0</v>
      </c>
      <c r="T173" s="214">
        <f t="shared" si="23"/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215" t="s">
        <v>137</v>
      </c>
      <c r="AT173" s="215" t="s">
        <v>133</v>
      </c>
      <c r="AU173" s="215" t="s">
        <v>138</v>
      </c>
      <c r="AY173" s="16" t="s">
        <v>131</v>
      </c>
      <c r="BE173" s="216">
        <f t="shared" si="24"/>
        <v>0</v>
      </c>
      <c r="BF173" s="216">
        <f t="shared" si="25"/>
        <v>0</v>
      </c>
      <c r="BG173" s="216">
        <f t="shared" si="26"/>
        <v>0</v>
      </c>
      <c r="BH173" s="216">
        <f t="shared" si="27"/>
        <v>0</v>
      </c>
      <c r="BI173" s="216">
        <f t="shared" si="28"/>
        <v>0</v>
      </c>
      <c r="BJ173" s="16" t="s">
        <v>138</v>
      </c>
      <c r="BK173" s="216">
        <f t="shared" si="29"/>
        <v>0</v>
      </c>
      <c r="BL173" s="16" t="s">
        <v>137</v>
      </c>
      <c r="BM173" s="215" t="s">
        <v>287</v>
      </c>
    </row>
    <row r="174" spans="1:65" s="2" customFormat="1" ht="21.75" customHeight="1">
      <c r="A174" s="33"/>
      <c r="B174" s="34"/>
      <c r="C174" s="203" t="s">
        <v>288</v>
      </c>
      <c r="D174" s="203" t="s">
        <v>133</v>
      </c>
      <c r="E174" s="204" t="s">
        <v>289</v>
      </c>
      <c r="F174" s="205" t="s">
        <v>290</v>
      </c>
      <c r="G174" s="206" t="s">
        <v>176</v>
      </c>
      <c r="H174" s="207">
        <v>52.387999999999998</v>
      </c>
      <c r="I174" s="208"/>
      <c r="J174" s="209">
        <f t="shared" si="20"/>
        <v>0</v>
      </c>
      <c r="K174" s="210"/>
      <c r="L174" s="38"/>
      <c r="M174" s="211" t="s">
        <v>1</v>
      </c>
      <c r="N174" s="212" t="s">
        <v>42</v>
      </c>
      <c r="O174" s="70"/>
      <c r="P174" s="213">
        <f t="shared" si="21"/>
        <v>0</v>
      </c>
      <c r="Q174" s="213">
        <v>3.3E-3</v>
      </c>
      <c r="R174" s="213">
        <f t="shared" si="22"/>
        <v>0.17288039999999999</v>
      </c>
      <c r="S174" s="213">
        <v>0</v>
      </c>
      <c r="T174" s="214">
        <f t="shared" si="23"/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215" t="s">
        <v>137</v>
      </c>
      <c r="AT174" s="215" t="s">
        <v>133</v>
      </c>
      <c r="AU174" s="215" t="s">
        <v>138</v>
      </c>
      <c r="AY174" s="16" t="s">
        <v>131</v>
      </c>
      <c r="BE174" s="216">
        <f t="shared" si="24"/>
        <v>0</v>
      </c>
      <c r="BF174" s="216">
        <f t="shared" si="25"/>
        <v>0</v>
      </c>
      <c r="BG174" s="216">
        <f t="shared" si="26"/>
        <v>0</v>
      </c>
      <c r="BH174" s="216">
        <f t="shared" si="27"/>
        <v>0</v>
      </c>
      <c r="BI174" s="216">
        <f t="shared" si="28"/>
        <v>0</v>
      </c>
      <c r="BJ174" s="16" t="s">
        <v>138</v>
      </c>
      <c r="BK174" s="216">
        <f t="shared" si="29"/>
        <v>0</v>
      </c>
      <c r="BL174" s="16" t="s">
        <v>137</v>
      </c>
      <c r="BM174" s="215" t="s">
        <v>291</v>
      </c>
    </row>
    <row r="175" spans="1:65" s="2" customFormat="1" ht="21.75" customHeight="1">
      <c r="A175" s="33"/>
      <c r="B175" s="34"/>
      <c r="C175" s="203" t="s">
        <v>292</v>
      </c>
      <c r="D175" s="203" t="s">
        <v>133</v>
      </c>
      <c r="E175" s="204" t="s">
        <v>293</v>
      </c>
      <c r="F175" s="205" t="s">
        <v>294</v>
      </c>
      <c r="G175" s="206" t="s">
        <v>176</v>
      </c>
      <c r="H175" s="207">
        <v>1.2450000000000001</v>
      </c>
      <c r="I175" s="208"/>
      <c r="J175" s="209">
        <f t="shared" si="20"/>
        <v>0</v>
      </c>
      <c r="K175" s="210"/>
      <c r="L175" s="38"/>
      <c r="M175" s="211" t="s">
        <v>1</v>
      </c>
      <c r="N175" s="212" t="s">
        <v>42</v>
      </c>
      <c r="O175" s="70"/>
      <c r="P175" s="213">
        <f t="shared" si="21"/>
        <v>0</v>
      </c>
      <c r="Q175" s="213">
        <v>5.8999999999999999E-3</v>
      </c>
      <c r="R175" s="213">
        <f t="shared" si="22"/>
        <v>7.3455000000000005E-3</v>
      </c>
      <c r="S175" s="213">
        <v>0</v>
      </c>
      <c r="T175" s="214">
        <f t="shared" si="23"/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215" t="s">
        <v>137</v>
      </c>
      <c r="AT175" s="215" t="s">
        <v>133</v>
      </c>
      <c r="AU175" s="215" t="s">
        <v>138</v>
      </c>
      <c r="AY175" s="16" t="s">
        <v>131</v>
      </c>
      <c r="BE175" s="216">
        <f t="shared" si="24"/>
        <v>0</v>
      </c>
      <c r="BF175" s="216">
        <f t="shared" si="25"/>
        <v>0</v>
      </c>
      <c r="BG175" s="216">
        <f t="shared" si="26"/>
        <v>0</v>
      </c>
      <c r="BH175" s="216">
        <f t="shared" si="27"/>
        <v>0</v>
      </c>
      <c r="BI175" s="216">
        <f t="shared" si="28"/>
        <v>0</v>
      </c>
      <c r="BJ175" s="16" t="s">
        <v>138</v>
      </c>
      <c r="BK175" s="216">
        <f t="shared" si="29"/>
        <v>0</v>
      </c>
      <c r="BL175" s="16" t="s">
        <v>137</v>
      </c>
      <c r="BM175" s="215" t="s">
        <v>295</v>
      </c>
    </row>
    <row r="176" spans="1:65" s="2" customFormat="1" ht="21.75" customHeight="1">
      <c r="A176" s="33"/>
      <c r="B176" s="34"/>
      <c r="C176" s="203" t="s">
        <v>296</v>
      </c>
      <c r="D176" s="203" t="s">
        <v>133</v>
      </c>
      <c r="E176" s="204" t="s">
        <v>297</v>
      </c>
      <c r="F176" s="205" t="s">
        <v>298</v>
      </c>
      <c r="G176" s="206" t="s">
        <v>176</v>
      </c>
      <c r="H176" s="207">
        <v>2.85</v>
      </c>
      <c r="I176" s="208"/>
      <c r="J176" s="209">
        <f t="shared" si="20"/>
        <v>0</v>
      </c>
      <c r="K176" s="210"/>
      <c r="L176" s="38"/>
      <c r="M176" s="211" t="s">
        <v>1</v>
      </c>
      <c r="N176" s="212" t="s">
        <v>42</v>
      </c>
      <c r="O176" s="70"/>
      <c r="P176" s="213">
        <f t="shared" si="21"/>
        <v>0</v>
      </c>
      <c r="Q176" s="213">
        <v>0</v>
      </c>
      <c r="R176" s="213">
        <f t="shared" si="22"/>
        <v>0</v>
      </c>
      <c r="S176" s="213">
        <v>0</v>
      </c>
      <c r="T176" s="214">
        <f t="shared" si="23"/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215" t="s">
        <v>137</v>
      </c>
      <c r="AT176" s="215" t="s">
        <v>133</v>
      </c>
      <c r="AU176" s="215" t="s">
        <v>138</v>
      </c>
      <c r="AY176" s="16" t="s">
        <v>131</v>
      </c>
      <c r="BE176" s="216">
        <f t="shared" si="24"/>
        <v>0</v>
      </c>
      <c r="BF176" s="216">
        <f t="shared" si="25"/>
        <v>0</v>
      </c>
      <c r="BG176" s="216">
        <f t="shared" si="26"/>
        <v>0</v>
      </c>
      <c r="BH176" s="216">
        <f t="shared" si="27"/>
        <v>0</v>
      </c>
      <c r="BI176" s="216">
        <f t="shared" si="28"/>
        <v>0</v>
      </c>
      <c r="BJ176" s="16" t="s">
        <v>138</v>
      </c>
      <c r="BK176" s="216">
        <f t="shared" si="29"/>
        <v>0</v>
      </c>
      <c r="BL176" s="16" t="s">
        <v>137</v>
      </c>
      <c r="BM176" s="215" t="s">
        <v>299</v>
      </c>
    </row>
    <row r="177" spans="1:65" s="2" customFormat="1" ht="21.75" customHeight="1">
      <c r="A177" s="33"/>
      <c r="B177" s="34"/>
      <c r="C177" s="203" t="s">
        <v>300</v>
      </c>
      <c r="D177" s="203" t="s">
        <v>133</v>
      </c>
      <c r="E177" s="204" t="s">
        <v>301</v>
      </c>
      <c r="F177" s="205" t="s">
        <v>302</v>
      </c>
      <c r="G177" s="206" t="s">
        <v>136</v>
      </c>
      <c r="H177" s="207">
        <v>2.9140000000000001</v>
      </c>
      <c r="I177" s="208"/>
      <c r="J177" s="209">
        <f t="shared" si="20"/>
        <v>0</v>
      </c>
      <c r="K177" s="210"/>
      <c r="L177" s="38"/>
      <c r="M177" s="211" t="s">
        <v>1</v>
      </c>
      <c r="N177" s="212" t="s">
        <v>42</v>
      </c>
      <c r="O177" s="70"/>
      <c r="P177" s="213">
        <f t="shared" si="21"/>
        <v>0</v>
      </c>
      <c r="Q177" s="213">
        <v>2.4407212</v>
      </c>
      <c r="R177" s="213">
        <f t="shared" si="22"/>
        <v>7.1122615768000008</v>
      </c>
      <c r="S177" s="213">
        <v>0</v>
      </c>
      <c r="T177" s="214">
        <f t="shared" si="23"/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215" t="s">
        <v>137</v>
      </c>
      <c r="AT177" s="215" t="s">
        <v>133</v>
      </c>
      <c r="AU177" s="215" t="s">
        <v>138</v>
      </c>
      <c r="AY177" s="16" t="s">
        <v>131</v>
      </c>
      <c r="BE177" s="216">
        <f t="shared" si="24"/>
        <v>0</v>
      </c>
      <c r="BF177" s="216">
        <f t="shared" si="25"/>
        <v>0</v>
      </c>
      <c r="BG177" s="216">
        <f t="shared" si="26"/>
        <v>0</v>
      </c>
      <c r="BH177" s="216">
        <f t="shared" si="27"/>
        <v>0</v>
      </c>
      <c r="BI177" s="216">
        <f t="shared" si="28"/>
        <v>0</v>
      </c>
      <c r="BJ177" s="16" t="s">
        <v>138</v>
      </c>
      <c r="BK177" s="216">
        <f t="shared" si="29"/>
        <v>0</v>
      </c>
      <c r="BL177" s="16" t="s">
        <v>137</v>
      </c>
      <c r="BM177" s="215" t="s">
        <v>303</v>
      </c>
    </row>
    <row r="178" spans="1:65" s="2" customFormat="1" ht="21.75" customHeight="1">
      <c r="A178" s="33"/>
      <c r="B178" s="34"/>
      <c r="C178" s="203" t="s">
        <v>304</v>
      </c>
      <c r="D178" s="203" t="s">
        <v>133</v>
      </c>
      <c r="E178" s="204" t="s">
        <v>305</v>
      </c>
      <c r="F178" s="205" t="s">
        <v>306</v>
      </c>
      <c r="G178" s="206" t="s">
        <v>176</v>
      </c>
      <c r="H178" s="207">
        <v>19.425000000000001</v>
      </c>
      <c r="I178" s="208"/>
      <c r="J178" s="209">
        <f t="shared" si="20"/>
        <v>0</v>
      </c>
      <c r="K178" s="210"/>
      <c r="L178" s="38"/>
      <c r="M178" s="211" t="s">
        <v>1</v>
      </c>
      <c r="N178" s="212" t="s">
        <v>42</v>
      </c>
      <c r="O178" s="70"/>
      <c r="P178" s="213">
        <f t="shared" si="21"/>
        <v>0</v>
      </c>
      <c r="Q178" s="213">
        <v>0</v>
      </c>
      <c r="R178" s="213">
        <f t="shared" si="22"/>
        <v>0</v>
      </c>
      <c r="S178" s="213">
        <v>0</v>
      </c>
      <c r="T178" s="214">
        <f t="shared" si="23"/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215" t="s">
        <v>137</v>
      </c>
      <c r="AT178" s="215" t="s">
        <v>133</v>
      </c>
      <c r="AU178" s="215" t="s">
        <v>138</v>
      </c>
      <c r="AY178" s="16" t="s">
        <v>131</v>
      </c>
      <c r="BE178" s="216">
        <f t="shared" si="24"/>
        <v>0</v>
      </c>
      <c r="BF178" s="216">
        <f t="shared" si="25"/>
        <v>0</v>
      </c>
      <c r="BG178" s="216">
        <f t="shared" si="26"/>
        <v>0</v>
      </c>
      <c r="BH178" s="216">
        <f t="shared" si="27"/>
        <v>0</v>
      </c>
      <c r="BI178" s="216">
        <f t="shared" si="28"/>
        <v>0</v>
      </c>
      <c r="BJ178" s="16" t="s">
        <v>138</v>
      </c>
      <c r="BK178" s="216">
        <f t="shared" si="29"/>
        <v>0</v>
      </c>
      <c r="BL178" s="16" t="s">
        <v>137</v>
      </c>
      <c r="BM178" s="215" t="s">
        <v>307</v>
      </c>
    </row>
    <row r="179" spans="1:65" s="12" customFormat="1" ht="22.9" customHeight="1">
      <c r="B179" s="187"/>
      <c r="C179" s="188"/>
      <c r="D179" s="189" t="s">
        <v>75</v>
      </c>
      <c r="E179" s="201" t="s">
        <v>169</v>
      </c>
      <c r="F179" s="201" t="s">
        <v>308</v>
      </c>
      <c r="G179" s="188"/>
      <c r="H179" s="188"/>
      <c r="I179" s="191"/>
      <c r="J179" s="202">
        <f>BK179</f>
        <v>0</v>
      </c>
      <c r="K179" s="188"/>
      <c r="L179" s="193"/>
      <c r="M179" s="194"/>
      <c r="N179" s="195"/>
      <c r="O179" s="195"/>
      <c r="P179" s="196">
        <f>SUM(P180:P183)</f>
        <v>0</v>
      </c>
      <c r="Q179" s="195"/>
      <c r="R179" s="196">
        <f>SUM(R180:R183)</f>
        <v>2.67386444</v>
      </c>
      <c r="S179" s="195"/>
      <c r="T179" s="197">
        <f>SUM(T180:T183)</f>
        <v>0</v>
      </c>
      <c r="AR179" s="198" t="s">
        <v>84</v>
      </c>
      <c r="AT179" s="199" t="s">
        <v>75</v>
      </c>
      <c r="AU179" s="199" t="s">
        <v>84</v>
      </c>
      <c r="AY179" s="198" t="s">
        <v>131</v>
      </c>
      <c r="BK179" s="200">
        <f>SUM(BK180:BK183)</f>
        <v>0</v>
      </c>
    </row>
    <row r="180" spans="1:65" s="2" customFormat="1" ht="21.75" customHeight="1">
      <c r="A180" s="33"/>
      <c r="B180" s="34"/>
      <c r="C180" s="203" t="s">
        <v>309</v>
      </c>
      <c r="D180" s="203" t="s">
        <v>133</v>
      </c>
      <c r="E180" s="204" t="s">
        <v>310</v>
      </c>
      <c r="F180" s="205" t="s">
        <v>311</v>
      </c>
      <c r="G180" s="206" t="s">
        <v>176</v>
      </c>
      <c r="H180" s="207">
        <v>52</v>
      </c>
      <c r="I180" s="208"/>
      <c r="J180" s="209">
        <f>ROUND(I180*H180,2)</f>
        <v>0</v>
      </c>
      <c r="K180" s="210"/>
      <c r="L180" s="38"/>
      <c r="M180" s="211" t="s">
        <v>1</v>
      </c>
      <c r="N180" s="212" t="s">
        <v>42</v>
      </c>
      <c r="O180" s="70"/>
      <c r="P180" s="213">
        <f>O180*H180</f>
        <v>0</v>
      </c>
      <c r="Q180" s="213">
        <v>2.5710469999999999E-2</v>
      </c>
      <c r="R180" s="213">
        <f>Q180*H180</f>
        <v>1.3369444399999999</v>
      </c>
      <c r="S180" s="213">
        <v>0</v>
      </c>
      <c r="T180" s="214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215" t="s">
        <v>137</v>
      </c>
      <c r="AT180" s="215" t="s">
        <v>133</v>
      </c>
      <c r="AU180" s="215" t="s">
        <v>138</v>
      </c>
      <c r="AY180" s="16" t="s">
        <v>131</v>
      </c>
      <c r="BE180" s="216">
        <f>IF(N180="základná",J180,0)</f>
        <v>0</v>
      </c>
      <c r="BF180" s="216">
        <f>IF(N180="znížená",J180,0)</f>
        <v>0</v>
      </c>
      <c r="BG180" s="216">
        <f>IF(N180="zákl. prenesená",J180,0)</f>
        <v>0</v>
      </c>
      <c r="BH180" s="216">
        <f>IF(N180="zníž. prenesená",J180,0)</f>
        <v>0</v>
      </c>
      <c r="BI180" s="216">
        <f>IF(N180="nulová",J180,0)</f>
        <v>0</v>
      </c>
      <c r="BJ180" s="16" t="s">
        <v>138</v>
      </c>
      <c r="BK180" s="216">
        <f>ROUND(I180*H180,2)</f>
        <v>0</v>
      </c>
      <c r="BL180" s="16" t="s">
        <v>137</v>
      </c>
      <c r="BM180" s="215" t="s">
        <v>312</v>
      </c>
    </row>
    <row r="181" spans="1:65" s="2" customFormat="1" ht="21.75" customHeight="1">
      <c r="A181" s="33"/>
      <c r="B181" s="34"/>
      <c r="C181" s="203" t="s">
        <v>313</v>
      </c>
      <c r="D181" s="203" t="s">
        <v>133</v>
      </c>
      <c r="E181" s="204" t="s">
        <v>314</v>
      </c>
      <c r="F181" s="205" t="s">
        <v>315</v>
      </c>
      <c r="G181" s="206" t="s">
        <v>176</v>
      </c>
      <c r="H181" s="207">
        <v>52</v>
      </c>
      <c r="I181" s="208"/>
      <c r="J181" s="209">
        <f>ROUND(I181*H181,2)</f>
        <v>0</v>
      </c>
      <c r="K181" s="210"/>
      <c r="L181" s="38"/>
      <c r="M181" s="211" t="s">
        <v>1</v>
      </c>
      <c r="N181" s="212" t="s">
        <v>42</v>
      </c>
      <c r="O181" s="70"/>
      <c r="P181" s="213">
        <f>O181*H181</f>
        <v>0</v>
      </c>
      <c r="Q181" s="213">
        <v>0</v>
      </c>
      <c r="R181" s="213">
        <f>Q181*H181</f>
        <v>0</v>
      </c>
      <c r="S181" s="213">
        <v>0</v>
      </c>
      <c r="T181" s="214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215" t="s">
        <v>137</v>
      </c>
      <c r="AT181" s="215" t="s">
        <v>133</v>
      </c>
      <c r="AU181" s="215" t="s">
        <v>138</v>
      </c>
      <c r="AY181" s="16" t="s">
        <v>131</v>
      </c>
      <c r="BE181" s="216">
        <f>IF(N181="základná",J181,0)</f>
        <v>0</v>
      </c>
      <c r="BF181" s="216">
        <f>IF(N181="znížená",J181,0)</f>
        <v>0</v>
      </c>
      <c r="BG181" s="216">
        <f>IF(N181="zákl. prenesená",J181,0)</f>
        <v>0</v>
      </c>
      <c r="BH181" s="216">
        <f>IF(N181="zníž. prenesená",J181,0)</f>
        <v>0</v>
      </c>
      <c r="BI181" s="216">
        <f>IF(N181="nulová",J181,0)</f>
        <v>0</v>
      </c>
      <c r="BJ181" s="16" t="s">
        <v>138</v>
      </c>
      <c r="BK181" s="216">
        <f>ROUND(I181*H181,2)</f>
        <v>0</v>
      </c>
      <c r="BL181" s="16" t="s">
        <v>137</v>
      </c>
      <c r="BM181" s="215" t="s">
        <v>316</v>
      </c>
    </row>
    <row r="182" spans="1:65" s="2" customFormat="1" ht="21.75" customHeight="1">
      <c r="A182" s="33"/>
      <c r="B182" s="34"/>
      <c r="C182" s="203" t="s">
        <v>317</v>
      </c>
      <c r="D182" s="203" t="s">
        <v>133</v>
      </c>
      <c r="E182" s="204" t="s">
        <v>318</v>
      </c>
      <c r="F182" s="205" t="s">
        <v>319</v>
      </c>
      <c r="G182" s="206" t="s">
        <v>176</v>
      </c>
      <c r="H182" s="207">
        <v>52</v>
      </c>
      <c r="I182" s="208"/>
      <c r="J182" s="209">
        <f>ROUND(I182*H182,2)</f>
        <v>0</v>
      </c>
      <c r="K182" s="210"/>
      <c r="L182" s="38"/>
      <c r="M182" s="211" t="s">
        <v>1</v>
      </c>
      <c r="N182" s="212" t="s">
        <v>42</v>
      </c>
      <c r="O182" s="70"/>
      <c r="P182" s="213">
        <f>O182*H182</f>
        <v>0</v>
      </c>
      <c r="Q182" s="213">
        <v>2.571E-2</v>
      </c>
      <c r="R182" s="213">
        <f>Q182*H182</f>
        <v>1.3369200000000001</v>
      </c>
      <c r="S182" s="213">
        <v>0</v>
      </c>
      <c r="T182" s="214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215" t="s">
        <v>137</v>
      </c>
      <c r="AT182" s="215" t="s">
        <v>133</v>
      </c>
      <c r="AU182" s="215" t="s">
        <v>138</v>
      </c>
      <c r="AY182" s="16" t="s">
        <v>131</v>
      </c>
      <c r="BE182" s="216">
        <f>IF(N182="základná",J182,0)</f>
        <v>0</v>
      </c>
      <c r="BF182" s="216">
        <f>IF(N182="znížená",J182,0)</f>
        <v>0</v>
      </c>
      <c r="BG182" s="216">
        <f>IF(N182="zákl. prenesená",J182,0)</f>
        <v>0</v>
      </c>
      <c r="BH182" s="216">
        <f>IF(N182="zníž. prenesená",J182,0)</f>
        <v>0</v>
      </c>
      <c r="BI182" s="216">
        <f>IF(N182="nulová",J182,0)</f>
        <v>0</v>
      </c>
      <c r="BJ182" s="16" t="s">
        <v>138</v>
      </c>
      <c r="BK182" s="216">
        <f>ROUND(I182*H182,2)</f>
        <v>0</v>
      </c>
      <c r="BL182" s="16" t="s">
        <v>137</v>
      </c>
      <c r="BM182" s="215" t="s">
        <v>320</v>
      </c>
    </row>
    <row r="183" spans="1:65" s="2" customFormat="1" ht="21.75" customHeight="1">
      <c r="A183" s="33"/>
      <c r="B183" s="34"/>
      <c r="C183" s="203" t="s">
        <v>321</v>
      </c>
      <c r="D183" s="203" t="s">
        <v>133</v>
      </c>
      <c r="E183" s="204" t="s">
        <v>322</v>
      </c>
      <c r="F183" s="205" t="s">
        <v>323</v>
      </c>
      <c r="G183" s="206" t="s">
        <v>150</v>
      </c>
      <c r="H183" s="207">
        <v>52.51</v>
      </c>
      <c r="I183" s="208"/>
      <c r="J183" s="209">
        <f>ROUND(I183*H183,2)</f>
        <v>0</v>
      </c>
      <c r="K183" s="210"/>
      <c r="L183" s="38"/>
      <c r="M183" s="211" t="s">
        <v>1</v>
      </c>
      <c r="N183" s="212" t="s">
        <v>42</v>
      </c>
      <c r="O183" s="70"/>
      <c r="P183" s="213">
        <f>O183*H183</f>
        <v>0</v>
      </c>
      <c r="Q183" s="213">
        <v>0</v>
      </c>
      <c r="R183" s="213">
        <f>Q183*H183</f>
        <v>0</v>
      </c>
      <c r="S183" s="213">
        <v>0</v>
      </c>
      <c r="T183" s="214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215" t="s">
        <v>137</v>
      </c>
      <c r="AT183" s="215" t="s">
        <v>133</v>
      </c>
      <c r="AU183" s="215" t="s">
        <v>138</v>
      </c>
      <c r="AY183" s="16" t="s">
        <v>131</v>
      </c>
      <c r="BE183" s="216">
        <f>IF(N183="základná",J183,0)</f>
        <v>0</v>
      </c>
      <c r="BF183" s="216">
        <f>IF(N183="znížená",J183,0)</f>
        <v>0</v>
      </c>
      <c r="BG183" s="216">
        <f>IF(N183="zákl. prenesená",J183,0)</f>
        <v>0</v>
      </c>
      <c r="BH183" s="216">
        <f>IF(N183="zníž. prenesená",J183,0)</f>
        <v>0</v>
      </c>
      <c r="BI183" s="216">
        <f>IF(N183="nulová",J183,0)</f>
        <v>0</v>
      </c>
      <c r="BJ183" s="16" t="s">
        <v>138</v>
      </c>
      <c r="BK183" s="216">
        <f>ROUND(I183*H183,2)</f>
        <v>0</v>
      </c>
      <c r="BL183" s="16" t="s">
        <v>137</v>
      </c>
      <c r="BM183" s="215" t="s">
        <v>324</v>
      </c>
    </row>
    <row r="184" spans="1:65" s="12" customFormat="1" ht="25.9" customHeight="1">
      <c r="B184" s="187"/>
      <c r="C184" s="188"/>
      <c r="D184" s="189" t="s">
        <v>75</v>
      </c>
      <c r="E184" s="190" t="s">
        <v>325</v>
      </c>
      <c r="F184" s="190" t="s">
        <v>325</v>
      </c>
      <c r="G184" s="188"/>
      <c r="H184" s="188"/>
      <c r="I184" s="191"/>
      <c r="J184" s="192">
        <f>BK184</f>
        <v>0</v>
      </c>
      <c r="K184" s="188"/>
      <c r="L184" s="193"/>
      <c r="M184" s="194"/>
      <c r="N184" s="195"/>
      <c r="O184" s="195"/>
      <c r="P184" s="196">
        <f>P185+P195+P207+P213+P227+P234</f>
        <v>0</v>
      </c>
      <c r="Q184" s="195"/>
      <c r="R184" s="196">
        <f>R185+R195+R207+R213+R227+R234</f>
        <v>0.32129965169999997</v>
      </c>
      <c r="S184" s="195"/>
      <c r="T184" s="197">
        <f>T185+T195+T207+T213+T227+T234</f>
        <v>0</v>
      </c>
      <c r="AR184" s="198" t="s">
        <v>84</v>
      </c>
      <c r="AT184" s="199" t="s">
        <v>75</v>
      </c>
      <c r="AU184" s="199" t="s">
        <v>76</v>
      </c>
      <c r="AY184" s="198" t="s">
        <v>131</v>
      </c>
      <c r="BK184" s="200">
        <f>BK185+BK195+BK207+BK213+BK227+BK234</f>
        <v>0</v>
      </c>
    </row>
    <row r="185" spans="1:65" s="12" customFormat="1" ht="22.9" customHeight="1">
      <c r="B185" s="187"/>
      <c r="C185" s="188"/>
      <c r="D185" s="189" t="s">
        <v>75</v>
      </c>
      <c r="E185" s="201" t="s">
        <v>326</v>
      </c>
      <c r="F185" s="201" t="s">
        <v>327</v>
      </c>
      <c r="G185" s="188"/>
      <c r="H185" s="188"/>
      <c r="I185" s="191"/>
      <c r="J185" s="202">
        <f>BK185</f>
        <v>0</v>
      </c>
      <c r="K185" s="188"/>
      <c r="L185" s="193"/>
      <c r="M185" s="194"/>
      <c r="N185" s="195"/>
      <c r="O185" s="195"/>
      <c r="P185" s="196">
        <f>SUM(P186:P194)</f>
        <v>0</v>
      </c>
      <c r="Q185" s="195"/>
      <c r="R185" s="196">
        <f>SUM(R186:R194)</f>
        <v>0.15920197129999999</v>
      </c>
      <c r="S185" s="195"/>
      <c r="T185" s="197">
        <f>SUM(T186:T194)</f>
        <v>0</v>
      </c>
      <c r="AR185" s="198" t="s">
        <v>84</v>
      </c>
      <c r="AT185" s="199" t="s">
        <v>75</v>
      </c>
      <c r="AU185" s="199" t="s">
        <v>84</v>
      </c>
      <c r="AY185" s="198" t="s">
        <v>131</v>
      </c>
      <c r="BK185" s="200">
        <f>SUM(BK186:BK194)</f>
        <v>0</v>
      </c>
    </row>
    <row r="186" spans="1:65" s="2" customFormat="1" ht="21.75" customHeight="1">
      <c r="A186" s="33"/>
      <c r="B186" s="34"/>
      <c r="C186" s="203" t="s">
        <v>328</v>
      </c>
      <c r="D186" s="203" t="s">
        <v>133</v>
      </c>
      <c r="E186" s="204" t="s">
        <v>329</v>
      </c>
      <c r="F186" s="205" t="s">
        <v>330</v>
      </c>
      <c r="G186" s="206" t="s">
        <v>176</v>
      </c>
      <c r="H186" s="207">
        <v>21.175000000000001</v>
      </c>
      <c r="I186" s="208"/>
      <c r="J186" s="209">
        <f t="shared" ref="J186:J194" si="30">ROUND(I186*H186,2)</f>
        <v>0</v>
      </c>
      <c r="K186" s="210"/>
      <c r="L186" s="38"/>
      <c r="M186" s="211" t="s">
        <v>1</v>
      </c>
      <c r="N186" s="212" t="s">
        <v>42</v>
      </c>
      <c r="O186" s="70"/>
      <c r="P186" s="213">
        <f t="shared" ref="P186:P194" si="31">O186*H186</f>
        <v>0</v>
      </c>
      <c r="Q186" s="213">
        <v>0</v>
      </c>
      <c r="R186" s="213">
        <f t="shared" ref="R186:R194" si="32">Q186*H186</f>
        <v>0</v>
      </c>
      <c r="S186" s="213">
        <v>0</v>
      </c>
      <c r="T186" s="214">
        <f t="shared" ref="T186:T194" si="33"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215" t="s">
        <v>200</v>
      </c>
      <c r="AT186" s="215" t="s">
        <v>133</v>
      </c>
      <c r="AU186" s="215" t="s">
        <v>138</v>
      </c>
      <c r="AY186" s="16" t="s">
        <v>131</v>
      </c>
      <c r="BE186" s="216">
        <f t="shared" ref="BE186:BE194" si="34">IF(N186="základná",J186,0)</f>
        <v>0</v>
      </c>
      <c r="BF186" s="216">
        <f t="shared" ref="BF186:BF194" si="35">IF(N186="znížená",J186,0)</f>
        <v>0</v>
      </c>
      <c r="BG186" s="216">
        <f t="shared" ref="BG186:BG194" si="36">IF(N186="zákl. prenesená",J186,0)</f>
        <v>0</v>
      </c>
      <c r="BH186" s="216">
        <f t="shared" ref="BH186:BH194" si="37">IF(N186="zníž. prenesená",J186,0)</f>
        <v>0</v>
      </c>
      <c r="BI186" s="216">
        <f t="shared" ref="BI186:BI194" si="38">IF(N186="nulová",J186,0)</f>
        <v>0</v>
      </c>
      <c r="BJ186" s="16" t="s">
        <v>138</v>
      </c>
      <c r="BK186" s="216">
        <f t="shared" ref="BK186:BK194" si="39">ROUND(I186*H186,2)</f>
        <v>0</v>
      </c>
      <c r="BL186" s="16" t="s">
        <v>200</v>
      </c>
      <c r="BM186" s="215" t="s">
        <v>331</v>
      </c>
    </row>
    <row r="187" spans="1:65" s="2" customFormat="1" ht="16.5" customHeight="1">
      <c r="A187" s="33"/>
      <c r="B187" s="34"/>
      <c r="C187" s="217" t="s">
        <v>332</v>
      </c>
      <c r="D187" s="217" t="s">
        <v>147</v>
      </c>
      <c r="E187" s="218" t="s">
        <v>333</v>
      </c>
      <c r="F187" s="219" t="s">
        <v>334</v>
      </c>
      <c r="G187" s="220" t="s">
        <v>150</v>
      </c>
      <c r="H187" s="221">
        <v>4.0000000000000001E-3</v>
      </c>
      <c r="I187" s="222"/>
      <c r="J187" s="223">
        <f t="shared" si="30"/>
        <v>0</v>
      </c>
      <c r="K187" s="224"/>
      <c r="L187" s="225"/>
      <c r="M187" s="226" t="s">
        <v>1</v>
      </c>
      <c r="N187" s="227" t="s">
        <v>42</v>
      </c>
      <c r="O187" s="70"/>
      <c r="P187" s="213">
        <f t="shared" si="31"/>
        <v>0</v>
      </c>
      <c r="Q187" s="213">
        <v>1</v>
      </c>
      <c r="R187" s="213">
        <f t="shared" si="32"/>
        <v>4.0000000000000001E-3</v>
      </c>
      <c r="S187" s="213">
        <v>0</v>
      </c>
      <c r="T187" s="214">
        <f t="shared" si="33"/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215" t="s">
        <v>263</v>
      </c>
      <c r="AT187" s="215" t="s">
        <v>147</v>
      </c>
      <c r="AU187" s="215" t="s">
        <v>138</v>
      </c>
      <c r="AY187" s="16" t="s">
        <v>131</v>
      </c>
      <c r="BE187" s="216">
        <f t="shared" si="34"/>
        <v>0</v>
      </c>
      <c r="BF187" s="216">
        <f t="shared" si="35"/>
        <v>0</v>
      </c>
      <c r="BG187" s="216">
        <f t="shared" si="36"/>
        <v>0</v>
      </c>
      <c r="BH187" s="216">
        <f t="shared" si="37"/>
        <v>0</v>
      </c>
      <c r="BI187" s="216">
        <f t="shared" si="38"/>
        <v>0</v>
      </c>
      <c r="BJ187" s="16" t="s">
        <v>138</v>
      </c>
      <c r="BK187" s="216">
        <f t="shared" si="39"/>
        <v>0</v>
      </c>
      <c r="BL187" s="16" t="s">
        <v>200</v>
      </c>
      <c r="BM187" s="215" t="s">
        <v>335</v>
      </c>
    </row>
    <row r="188" spans="1:65" s="2" customFormat="1" ht="21.75" customHeight="1">
      <c r="A188" s="33"/>
      <c r="B188" s="34"/>
      <c r="C188" s="203" t="s">
        <v>336</v>
      </c>
      <c r="D188" s="203" t="s">
        <v>133</v>
      </c>
      <c r="E188" s="204" t="s">
        <v>337</v>
      </c>
      <c r="F188" s="205" t="s">
        <v>338</v>
      </c>
      <c r="G188" s="206" t="s">
        <v>339</v>
      </c>
      <c r="H188" s="207">
        <v>4.83</v>
      </c>
      <c r="I188" s="208"/>
      <c r="J188" s="209">
        <f t="shared" si="30"/>
        <v>0</v>
      </c>
      <c r="K188" s="210"/>
      <c r="L188" s="38"/>
      <c r="M188" s="211" t="s">
        <v>1</v>
      </c>
      <c r="N188" s="212" t="s">
        <v>42</v>
      </c>
      <c r="O188" s="70"/>
      <c r="P188" s="213">
        <f t="shared" si="31"/>
        <v>0</v>
      </c>
      <c r="Q188" s="213">
        <v>0</v>
      </c>
      <c r="R188" s="213">
        <f t="shared" si="32"/>
        <v>0</v>
      </c>
      <c r="S188" s="213">
        <v>0</v>
      </c>
      <c r="T188" s="214">
        <f t="shared" si="33"/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215" t="s">
        <v>200</v>
      </c>
      <c r="AT188" s="215" t="s">
        <v>133</v>
      </c>
      <c r="AU188" s="215" t="s">
        <v>138</v>
      </c>
      <c r="AY188" s="16" t="s">
        <v>131</v>
      </c>
      <c r="BE188" s="216">
        <f t="shared" si="34"/>
        <v>0</v>
      </c>
      <c r="BF188" s="216">
        <f t="shared" si="35"/>
        <v>0</v>
      </c>
      <c r="BG188" s="216">
        <f t="shared" si="36"/>
        <v>0</v>
      </c>
      <c r="BH188" s="216">
        <f t="shared" si="37"/>
        <v>0</v>
      </c>
      <c r="BI188" s="216">
        <f t="shared" si="38"/>
        <v>0</v>
      </c>
      <c r="BJ188" s="16" t="s">
        <v>138</v>
      </c>
      <c r="BK188" s="216">
        <f t="shared" si="39"/>
        <v>0</v>
      </c>
      <c r="BL188" s="16" t="s">
        <v>200</v>
      </c>
      <c r="BM188" s="215" t="s">
        <v>340</v>
      </c>
    </row>
    <row r="189" spans="1:65" s="2" customFormat="1" ht="16.5" customHeight="1">
      <c r="A189" s="33"/>
      <c r="B189" s="34"/>
      <c r="C189" s="217" t="s">
        <v>341</v>
      </c>
      <c r="D189" s="217" t="s">
        <v>147</v>
      </c>
      <c r="E189" s="218" t="s">
        <v>333</v>
      </c>
      <c r="F189" s="219" t="s">
        <v>334</v>
      </c>
      <c r="G189" s="220" t="s">
        <v>150</v>
      </c>
      <c r="H189" s="221">
        <v>1.4E-2</v>
      </c>
      <c r="I189" s="222"/>
      <c r="J189" s="223">
        <f t="shared" si="30"/>
        <v>0</v>
      </c>
      <c r="K189" s="224"/>
      <c r="L189" s="225"/>
      <c r="M189" s="226" t="s">
        <v>1</v>
      </c>
      <c r="N189" s="227" t="s">
        <v>42</v>
      </c>
      <c r="O189" s="70"/>
      <c r="P189" s="213">
        <f t="shared" si="31"/>
        <v>0</v>
      </c>
      <c r="Q189" s="213">
        <v>1</v>
      </c>
      <c r="R189" s="213">
        <f t="shared" si="32"/>
        <v>1.4E-2</v>
      </c>
      <c r="S189" s="213">
        <v>0</v>
      </c>
      <c r="T189" s="214">
        <f t="shared" si="33"/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215" t="s">
        <v>263</v>
      </c>
      <c r="AT189" s="215" t="s">
        <v>147</v>
      </c>
      <c r="AU189" s="215" t="s">
        <v>138</v>
      </c>
      <c r="AY189" s="16" t="s">
        <v>131</v>
      </c>
      <c r="BE189" s="216">
        <f t="shared" si="34"/>
        <v>0</v>
      </c>
      <c r="BF189" s="216">
        <f t="shared" si="35"/>
        <v>0</v>
      </c>
      <c r="BG189" s="216">
        <f t="shared" si="36"/>
        <v>0</v>
      </c>
      <c r="BH189" s="216">
        <f t="shared" si="37"/>
        <v>0</v>
      </c>
      <c r="BI189" s="216">
        <f t="shared" si="38"/>
        <v>0</v>
      </c>
      <c r="BJ189" s="16" t="s">
        <v>138</v>
      </c>
      <c r="BK189" s="216">
        <f t="shared" si="39"/>
        <v>0</v>
      </c>
      <c r="BL189" s="16" t="s">
        <v>200</v>
      </c>
      <c r="BM189" s="215" t="s">
        <v>342</v>
      </c>
    </row>
    <row r="190" spans="1:65" s="2" customFormat="1" ht="21.75" customHeight="1">
      <c r="A190" s="33"/>
      <c r="B190" s="34"/>
      <c r="C190" s="203" t="s">
        <v>343</v>
      </c>
      <c r="D190" s="203" t="s">
        <v>133</v>
      </c>
      <c r="E190" s="204" t="s">
        <v>344</v>
      </c>
      <c r="F190" s="205" t="s">
        <v>345</v>
      </c>
      <c r="G190" s="206" t="s">
        <v>339</v>
      </c>
      <c r="H190" s="207">
        <v>21.175000000000001</v>
      </c>
      <c r="I190" s="208"/>
      <c r="J190" s="209">
        <f t="shared" si="30"/>
        <v>0</v>
      </c>
      <c r="K190" s="210"/>
      <c r="L190" s="38"/>
      <c r="M190" s="211" t="s">
        <v>1</v>
      </c>
      <c r="N190" s="212" t="s">
        <v>42</v>
      </c>
      <c r="O190" s="70"/>
      <c r="P190" s="213">
        <f t="shared" si="31"/>
        <v>0</v>
      </c>
      <c r="Q190" s="213">
        <v>5.4226000000000003E-4</v>
      </c>
      <c r="R190" s="213">
        <f t="shared" si="32"/>
        <v>1.1482355500000001E-2</v>
      </c>
      <c r="S190" s="213">
        <v>0</v>
      </c>
      <c r="T190" s="214">
        <f t="shared" si="33"/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215" t="s">
        <v>200</v>
      </c>
      <c r="AT190" s="215" t="s">
        <v>133</v>
      </c>
      <c r="AU190" s="215" t="s">
        <v>138</v>
      </c>
      <c r="AY190" s="16" t="s">
        <v>131</v>
      </c>
      <c r="BE190" s="216">
        <f t="shared" si="34"/>
        <v>0</v>
      </c>
      <c r="BF190" s="216">
        <f t="shared" si="35"/>
        <v>0</v>
      </c>
      <c r="BG190" s="216">
        <f t="shared" si="36"/>
        <v>0</v>
      </c>
      <c r="BH190" s="216">
        <f t="shared" si="37"/>
        <v>0</v>
      </c>
      <c r="BI190" s="216">
        <f t="shared" si="38"/>
        <v>0</v>
      </c>
      <c r="BJ190" s="16" t="s">
        <v>138</v>
      </c>
      <c r="BK190" s="216">
        <f t="shared" si="39"/>
        <v>0</v>
      </c>
      <c r="BL190" s="16" t="s">
        <v>200</v>
      </c>
      <c r="BM190" s="215" t="s">
        <v>346</v>
      </c>
    </row>
    <row r="191" spans="1:65" s="2" customFormat="1" ht="16.5" customHeight="1">
      <c r="A191" s="33"/>
      <c r="B191" s="34"/>
      <c r="C191" s="217" t="s">
        <v>347</v>
      </c>
      <c r="D191" s="217" t="s">
        <v>147</v>
      </c>
      <c r="E191" s="218" t="s">
        <v>348</v>
      </c>
      <c r="F191" s="219" t="s">
        <v>349</v>
      </c>
      <c r="G191" s="220" t="s">
        <v>176</v>
      </c>
      <c r="H191" s="221">
        <v>24.350999999999999</v>
      </c>
      <c r="I191" s="222"/>
      <c r="J191" s="223">
        <f t="shared" si="30"/>
        <v>0</v>
      </c>
      <c r="K191" s="224"/>
      <c r="L191" s="225"/>
      <c r="M191" s="226" t="s">
        <v>1</v>
      </c>
      <c r="N191" s="227" t="s">
        <v>42</v>
      </c>
      <c r="O191" s="70"/>
      <c r="P191" s="213">
        <f t="shared" si="31"/>
        <v>0</v>
      </c>
      <c r="Q191" s="213">
        <v>4.2500000000000003E-3</v>
      </c>
      <c r="R191" s="213">
        <f t="shared" si="32"/>
        <v>0.10349175000000001</v>
      </c>
      <c r="S191" s="213">
        <v>0</v>
      </c>
      <c r="T191" s="214">
        <f t="shared" si="33"/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215" t="s">
        <v>263</v>
      </c>
      <c r="AT191" s="215" t="s">
        <v>147</v>
      </c>
      <c r="AU191" s="215" t="s">
        <v>138</v>
      </c>
      <c r="AY191" s="16" t="s">
        <v>131</v>
      </c>
      <c r="BE191" s="216">
        <f t="shared" si="34"/>
        <v>0</v>
      </c>
      <c r="BF191" s="216">
        <f t="shared" si="35"/>
        <v>0</v>
      </c>
      <c r="BG191" s="216">
        <f t="shared" si="36"/>
        <v>0</v>
      </c>
      <c r="BH191" s="216">
        <f t="shared" si="37"/>
        <v>0</v>
      </c>
      <c r="BI191" s="216">
        <f t="shared" si="38"/>
        <v>0</v>
      </c>
      <c r="BJ191" s="16" t="s">
        <v>138</v>
      </c>
      <c r="BK191" s="216">
        <f t="shared" si="39"/>
        <v>0</v>
      </c>
      <c r="BL191" s="16" t="s">
        <v>200</v>
      </c>
      <c r="BM191" s="215" t="s">
        <v>350</v>
      </c>
    </row>
    <row r="192" spans="1:65" s="2" customFormat="1" ht="16.5" customHeight="1">
      <c r="A192" s="33"/>
      <c r="B192" s="34"/>
      <c r="C192" s="203" t="s">
        <v>351</v>
      </c>
      <c r="D192" s="203" t="s">
        <v>133</v>
      </c>
      <c r="E192" s="204" t="s">
        <v>352</v>
      </c>
      <c r="F192" s="205" t="s">
        <v>353</v>
      </c>
      <c r="G192" s="206" t="s">
        <v>339</v>
      </c>
      <c r="H192" s="207">
        <v>4.83</v>
      </c>
      <c r="I192" s="208"/>
      <c r="J192" s="209">
        <f t="shared" si="30"/>
        <v>0</v>
      </c>
      <c r="K192" s="210"/>
      <c r="L192" s="38"/>
      <c r="M192" s="211" t="s">
        <v>1</v>
      </c>
      <c r="N192" s="212" t="s">
        <v>42</v>
      </c>
      <c r="O192" s="70"/>
      <c r="P192" s="213">
        <f t="shared" si="31"/>
        <v>0</v>
      </c>
      <c r="Q192" s="213">
        <v>5.4226000000000003E-4</v>
      </c>
      <c r="R192" s="213">
        <f t="shared" si="32"/>
        <v>2.6191158000000003E-3</v>
      </c>
      <c r="S192" s="213">
        <v>0</v>
      </c>
      <c r="T192" s="214">
        <f t="shared" si="33"/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215" t="s">
        <v>200</v>
      </c>
      <c r="AT192" s="215" t="s">
        <v>133</v>
      </c>
      <c r="AU192" s="215" t="s">
        <v>138</v>
      </c>
      <c r="AY192" s="16" t="s">
        <v>131</v>
      </c>
      <c r="BE192" s="216">
        <f t="shared" si="34"/>
        <v>0</v>
      </c>
      <c r="BF192" s="216">
        <f t="shared" si="35"/>
        <v>0</v>
      </c>
      <c r="BG192" s="216">
        <f t="shared" si="36"/>
        <v>0</v>
      </c>
      <c r="BH192" s="216">
        <f t="shared" si="37"/>
        <v>0</v>
      </c>
      <c r="BI192" s="216">
        <f t="shared" si="38"/>
        <v>0</v>
      </c>
      <c r="BJ192" s="16" t="s">
        <v>138</v>
      </c>
      <c r="BK192" s="216">
        <f t="shared" si="39"/>
        <v>0</v>
      </c>
      <c r="BL192" s="16" t="s">
        <v>200</v>
      </c>
      <c r="BM192" s="215" t="s">
        <v>354</v>
      </c>
    </row>
    <row r="193" spans="1:65" s="2" customFormat="1" ht="16.5" customHeight="1">
      <c r="A193" s="33"/>
      <c r="B193" s="34"/>
      <c r="C193" s="217" t="s">
        <v>355</v>
      </c>
      <c r="D193" s="217" t="s">
        <v>147</v>
      </c>
      <c r="E193" s="218" t="s">
        <v>348</v>
      </c>
      <c r="F193" s="219" t="s">
        <v>349</v>
      </c>
      <c r="G193" s="220" t="s">
        <v>176</v>
      </c>
      <c r="H193" s="221">
        <v>5.5549999999999997</v>
      </c>
      <c r="I193" s="222"/>
      <c r="J193" s="223">
        <f t="shared" si="30"/>
        <v>0</v>
      </c>
      <c r="K193" s="224"/>
      <c r="L193" s="225"/>
      <c r="M193" s="226" t="s">
        <v>1</v>
      </c>
      <c r="N193" s="227" t="s">
        <v>42</v>
      </c>
      <c r="O193" s="70"/>
      <c r="P193" s="213">
        <f t="shared" si="31"/>
        <v>0</v>
      </c>
      <c r="Q193" s="213">
        <v>4.2500000000000003E-3</v>
      </c>
      <c r="R193" s="213">
        <f t="shared" si="32"/>
        <v>2.3608750000000001E-2</v>
      </c>
      <c r="S193" s="213">
        <v>0</v>
      </c>
      <c r="T193" s="214">
        <f t="shared" si="33"/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215" t="s">
        <v>263</v>
      </c>
      <c r="AT193" s="215" t="s">
        <v>147</v>
      </c>
      <c r="AU193" s="215" t="s">
        <v>138</v>
      </c>
      <c r="AY193" s="16" t="s">
        <v>131</v>
      </c>
      <c r="BE193" s="216">
        <f t="shared" si="34"/>
        <v>0</v>
      </c>
      <c r="BF193" s="216">
        <f t="shared" si="35"/>
        <v>0</v>
      </c>
      <c r="BG193" s="216">
        <f t="shared" si="36"/>
        <v>0</v>
      </c>
      <c r="BH193" s="216">
        <f t="shared" si="37"/>
        <v>0</v>
      </c>
      <c r="BI193" s="216">
        <f t="shared" si="38"/>
        <v>0</v>
      </c>
      <c r="BJ193" s="16" t="s">
        <v>138</v>
      </c>
      <c r="BK193" s="216">
        <f t="shared" si="39"/>
        <v>0</v>
      </c>
      <c r="BL193" s="16" t="s">
        <v>200</v>
      </c>
      <c r="BM193" s="215" t="s">
        <v>356</v>
      </c>
    </row>
    <row r="194" spans="1:65" s="2" customFormat="1" ht="21.75" customHeight="1">
      <c r="A194" s="33"/>
      <c r="B194" s="34"/>
      <c r="C194" s="203" t="s">
        <v>357</v>
      </c>
      <c r="D194" s="203" t="s">
        <v>133</v>
      </c>
      <c r="E194" s="204" t="s">
        <v>358</v>
      </c>
      <c r="F194" s="205" t="s">
        <v>359</v>
      </c>
      <c r="G194" s="206" t="s">
        <v>150</v>
      </c>
      <c r="H194" s="207">
        <v>0.161</v>
      </c>
      <c r="I194" s="208"/>
      <c r="J194" s="209">
        <f t="shared" si="30"/>
        <v>0</v>
      </c>
      <c r="K194" s="210"/>
      <c r="L194" s="38"/>
      <c r="M194" s="211" t="s">
        <v>1</v>
      </c>
      <c r="N194" s="212" t="s">
        <v>42</v>
      </c>
      <c r="O194" s="70"/>
      <c r="P194" s="213">
        <f t="shared" si="31"/>
        <v>0</v>
      </c>
      <c r="Q194" s="213">
        <v>0</v>
      </c>
      <c r="R194" s="213">
        <f t="shared" si="32"/>
        <v>0</v>
      </c>
      <c r="S194" s="213">
        <v>0</v>
      </c>
      <c r="T194" s="214">
        <f t="shared" si="33"/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215" t="s">
        <v>200</v>
      </c>
      <c r="AT194" s="215" t="s">
        <v>133</v>
      </c>
      <c r="AU194" s="215" t="s">
        <v>138</v>
      </c>
      <c r="AY194" s="16" t="s">
        <v>131</v>
      </c>
      <c r="BE194" s="216">
        <f t="shared" si="34"/>
        <v>0</v>
      </c>
      <c r="BF194" s="216">
        <f t="shared" si="35"/>
        <v>0</v>
      </c>
      <c r="BG194" s="216">
        <f t="shared" si="36"/>
        <v>0</v>
      </c>
      <c r="BH194" s="216">
        <f t="shared" si="37"/>
        <v>0</v>
      </c>
      <c r="BI194" s="216">
        <f t="shared" si="38"/>
        <v>0</v>
      </c>
      <c r="BJ194" s="16" t="s">
        <v>138</v>
      </c>
      <c r="BK194" s="216">
        <f t="shared" si="39"/>
        <v>0</v>
      </c>
      <c r="BL194" s="16" t="s">
        <v>200</v>
      </c>
      <c r="BM194" s="215" t="s">
        <v>360</v>
      </c>
    </row>
    <row r="195" spans="1:65" s="12" customFormat="1" ht="22.9" customHeight="1">
      <c r="B195" s="187"/>
      <c r="C195" s="188"/>
      <c r="D195" s="189" t="s">
        <v>75</v>
      </c>
      <c r="E195" s="201" t="s">
        <v>361</v>
      </c>
      <c r="F195" s="201" t="s">
        <v>362</v>
      </c>
      <c r="G195" s="188"/>
      <c r="H195" s="188"/>
      <c r="I195" s="191"/>
      <c r="J195" s="202">
        <f>BK195</f>
        <v>0</v>
      </c>
      <c r="K195" s="188"/>
      <c r="L195" s="193"/>
      <c r="M195" s="194"/>
      <c r="N195" s="195"/>
      <c r="O195" s="195"/>
      <c r="P195" s="196">
        <f>SUM(P196:P206)</f>
        <v>0</v>
      </c>
      <c r="Q195" s="195"/>
      <c r="R195" s="196">
        <f>SUM(R196:R206)</f>
        <v>6.1761657999999997E-2</v>
      </c>
      <c r="S195" s="195"/>
      <c r="T195" s="197">
        <f>SUM(T196:T206)</f>
        <v>0</v>
      </c>
      <c r="AR195" s="198" t="s">
        <v>84</v>
      </c>
      <c r="AT195" s="199" t="s">
        <v>75</v>
      </c>
      <c r="AU195" s="199" t="s">
        <v>84</v>
      </c>
      <c r="AY195" s="198" t="s">
        <v>131</v>
      </c>
      <c r="BK195" s="200">
        <f>SUM(BK196:BK206)</f>
        <v>0</v>
      </c>
    </row>
    <row r="196" spans="1:65" s="2" customFormat="1" ht="21.75" customHeight="1">
      <c r="A196" s="33"/>
      <c r="B196" s="34"/>
      <c r="C196" s="203" t="s">
        <v>363</v>
      </c>
      <c r="D196" s="203" t="s">
        <v>133</v>
      </c>
      <c r="E196" s="204" t="s">
        <v>364</v>
      </c>
      <c r="F196" s="205" t="s">
        <v>365</v>
      </c>
      <c r="G196" s="206" t="s">
        <v>176</v>
      </c>
      <c r="H196" s="207">
        <v>18.850000000000001</v>
      </c>
      <c r="I196" s="208"/>
      <c r="J196" s="209">
        <f t="shared" ref="J196:J206" si="40">ROUND(I196*H196,2)</f>
        <v>0</v>
      </c>
      <c r="K196" s="210"/>
      <c r="L196" s="38"/>
      <c r="M196" s="211" t="s">
        <v>1</v>
      </c>
      <c r="N196" s="212" t="s">
        <v>42</v>
      </c>
      <c r="O196" s="70"/>
      <c r="P196" s="213">
        <f t="shared" ref="P196:P206" si="41">O196*H196</f>
        <v>0</v>
      </c>
      <c r="Q196" s="213">
        <v>2.0008E-4</v>
      </c>
      <c r="R196" s="213">
        <f t="shared" ref="R196:R206" si="42">Q196*H196</f>
        <v>3.7715080000000002E-3</v>
      </c>
      <c r="S196" s="213">
        <v>0</v>
      </c>
      <c r="T196" s="214">
        <f t="shared" ref="T196:T206" si="43"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215" t="s">
        <v>200</v>
      </c>
      <c r="AT196" s="215" t="s">
        <v>133</v>
      </c>
      <c r="AU196" s="215" t="s">
        <v>138</v>
      </c>
      <c r="AY196" s="16" t="s">
        <v>131</v>
      </c>
      <c r="BE196" s="216">
        <f t="shared" ref="BE196:BE206" si="44">IF(N196="základná",J196,0)</f>
        <v>0</v>
      </c>
      <c r="BF196" s="216">
        <f t="shared" ref="BF196:BF206" si="45">IF(N196="znížená",J196,0)</f>
        <v>0</v>
      </c>
      <c r="BG196" s="216">
        <f t="shared" ref="BG196:BG206" si="46">IF(N196="zákl. prenesená",J196,0)</f>
        <v>0</v>
      </c>
      <c r="BH196" s="216">
        <f t="shared" ref="BH196:BH206" si="47">IF(N196="zníž. prenesená",J196,0)</f>
        <v>0</v>
      </c>
      <c r="BI196" s="216">
        <f t="shared" ref="BI196:BI206" si="48">IF(N196="nulová",J196,0)</f>
        <v>0</v>
      </c>
      <c r="BJ196" s="16" t="s">
        <v>138</v>
      </c>
      <c r="BK196" s="216">
        <f t="shared" ref="BK196:BK206" si="49">ROUND(I196*H196,2)</f>
        <v>0</v>
      </c>
      <c r="BL196" s="16" t="s">
        <v>200</v>
      </c>
      <c r="BM196" s="215" t="s">
        <v>366</v>
      </c>
    </row>
    <row r="197" spans="1:65" s="2" customFormat="1" ht="21.75" customHeight="1">
      <c r="A197" s="33"/>
      <c r="B197" s="34"/>
      <c r="C197" s="217" t="s">
        <v>367</v>
      </c>
      <c r="D197" s="217" t="s">
        <v>147</v>
      </c>
      <c r="E197" s="218" t="s">
        <v>368</v>
      </c>
      <c r="F197" s="219" t="s">
        <v>369</v>
      </c>
      <c r="G197" s="220" t="s">
        <v>176</v>
      </c>
      <c r="H197" s="221">
        <v>20.734999999999999</v>
      </c>
      <c r="I197" s="222"/>
      <c r="J197" s="223">
        <f t="shared" si="40"/>
        <v>0</v>
      </c>
      <c r="K197" s="224"/>
      <c r="L197" s="225"/>
      <c r="M197" s="226" t="s">
        <v>1</v>
      </c>
      <c r="N197" s="227" t="s">
        <v>42</v>
      </c>
      <c r="O197" s="70"/>
      <c r="P197" s="213">
        <f t="shared" si="41"/>
        <v>0</v>
      </c>
      <c r="Q197" s="213">
        <v>1.9E-3</v>
      </c>
      <c r="R197" s="213">
        <f t="shared" si="42"/>
        <v>3.9396500000000001E-2</v>
      </c>
      <c r="S197" s="213">
        <v>0</v>
      </c>
      <c r="T197" s="214">
        <f t="shared" si="43"/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215" t="s">
        <v>263</v>
      </c>
      <c r="AT197" s="215" t="s">
        <v>147</v>
      </c>
      <c r="AU197" s="215" t="s">
        <v>138</v>
      </c>
      <c r="AY197" s="16" t="s">
        <v>131</v>
      </c>
      <c r="BE197" s="216">
        <f t="shared" si="44"/>
        <v>0</v>
      </c>
      <c r="BF197" s="216">
        <f t="shared" si="45"/>
        <v>0</v>
      </c>
      <c r="BG197" s="216">
        <f t="shared" si="46"/>
        <v>0</v>
      </c>
      <c r="BH197" s="216">
        <f t="shared" si="47"/>
        <v>0</v>
      </c>
      <c r="BI197" s="216">
        <f t="shared" si="48"/>
        <v>0</v>
      </c>
      <c r="BJ197" s="16" t="s">
        <v>138</v>
      </c>
      <c r="BK197" s="216">
        <f t="shared" si="49"/>
        <v>0</v>
      </c>
      <c r="BL197" s="16" t="s">
        <v>200</v>
      </c>
      <c r="BM197" s="215" t="s">
        <v>370</v>
      </c>
    </row>
    <row r="198" spans="1:65" s="2" customFormat="1" ht="21.75" customHeight="1">
      <c r="A198" s="33"/>
      <c r="B198" s="34"/>
      <c r="C198" s="203" t="s">
        <v>371</v>
      </c>
      <c r="D198" s="203" t="s">
        <v>133</v>
      </c>
      <c r="E198" s="204" t="s">
        <v>372</v>
      </c>
      <c r="F198" s="205" t="s">
        <v>373</v>
      </c>
      <c r="G198" s="206" t="s">
        <v>207</v>
      </c>
      <c r="H198" s="207">
        <v>96.135000000000005</v>
      </c>
      <c r="I198" s="208"/>
      <c r="J198" s="209">
        <f t="shared" si="40"/>
        <v>0</v>
      </c>
      <c r="K198" s="210"/>
      <c r="L198" s="38"/>
      <c r="M198" s="211" t="s">
        <v>1</v>
      </c>
      <c r="N198" s="212" t="s">
        <v>42</v>
      </c>
      <c r="O198" s="70"/>
      <c r="P198" s="213">
        <f t="shared" si="41"/>
        <v>0</v>
      </c>
      <c r="Q198" s="213">
        <v>0</v>
      </c>
      <c r="R198" s="213">
        <f t="shared" si="42"/>
        <v>0</v>
      </c>
      <c r="S198" s="213">
        <v>0</v>
      </c>
      <c r="T198" s="214">
        <f t="shared" si="43"/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215" t="s">
        <v>200</v>
      </c>
      <c r="AT198" s="215" t="s">
        <v>133</v>
      </c>
      <c r="AU198" s="215" t="s">
        <v>138</v>
      </c>
      <c r="AY198" s="16" t="s">
        <v>131</v>
      </c>
      <c r="BE198" s="216">
        <f t="shared" si="44"/>
        <v>0</v>
      </c>
      <c r="BF198" s="216">
        <f t="shared" si="45"/>
        <v>0</v>
      </c>
      <c r="BG198" s="216">
        <f t="shared" si="46"/>
        <v>0</v>
      </c>
      <c r="BH198" s="216">
        <f t="shared" si="47"/>
        <v>0</v>
      </c>
      <c r="BI198" s="216">
        <f t="shared" si="48"/>
        <v>0</v>
      </c>
      <c r="BJ198" s="16" t="s">
        <v>138</v>
      </c>
      <c r="BK198" s="216">
        <f t="shared" si="49"/>
        <v>0</v>
      </c>
      <c r="BL198" s="16" t="s">
        <v>200</v>
      </c>
      <c r="BM198" s="215" t="s">
        <v>374</v>
      </c>
    </row>
    <row r="199" spans="1:65" s="2" customFormat="1" ht="21.75" customHeight="1">
      <c r="A199" s="33"/>
      <c r="B199" s="34"/>
      <c r="C199" s="203" t="s">
        <v>375</v>
      </c>
      <c r="D199" s="203" t="s">
        <v>133</v>
      </c>
      <c r="E199" s="204" t="s">
        <v>376</v>
      </c>
      <c r="F199" s="205" t="s">
        <v>377</v>
      </c>
      <c r="G199" s="206" t="s">
        <v>176</v>
      </c>
      <c r="H199" s="207">
        <v>24.28</v>
      </c>
      <c r="I199" s="208"/>
      <c r="J199" s="209">
        <f t="shared" si="40"/>
        <v>0</v>
      </c>
      <c r="K199" s="210"/>
      <c r="L199" s="38"/>
      <c r="M199" s="211" t="s">
        <v>1</v>
      </c>
      <c r="N199" s="212" t="s">
        <v>42</v>
      </c>
      <c r="O199" s="70"/>
      <c r="P199" s="213">
        <f t="shared" si="41"/>
        <v>0</v>
      </c>
      <c r="Q199" s="213">
        <v>0</v>
      </c>
      <c r="R199" s="213">
        <f t="shared" si="42"/>
        <v>0</v>
      </c>
      <c r="S199" s="213">
        <v>0</v>
      </c>
      <c r="T199" s="214">
        <f t="shared" si="43"/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215" t="s">
        <v>200</v>
      </c>
      <c r="AT199" s="215" t="s">
        <v>133</v>
      </c>
      <c r="AU199" s="215" t="s">
        <v>138</v>
      </c>
      <c r="AY199" s="16" t="s">
        <v>131</v>
      </c>
      <c r="BE199" s="216">
        <f t="shared" si="44"/>
        <v>0</v>
      </c>
      <c r="BF199" s="216">
        <f t="shared" si="45"/>
        <v>0</v>
      </c>
      <c r="BG199" s="216">
        <f t="shared" si="46"/>
        <v>0</v>
      </c>
      <c r="BH199" s="216">
        <f t="shared" si="47"/>
        <v>0</v>
      </c>
      <c r="BI199" s="216">
        <f t="shared" si="48"/>
        <v>0</v>
      </c>
      <c r="BJ199" s="16" t="s">
        <v>138</v>
      </c>
      <c r="BK199" s="216">
        <f t="shared" si="49"/>
        <v>0</v>
      </c>
      <c r="BL199" s="16" t="s">
        <v>200</v>
      </c>
      <c r="BM199" s="215" t="s">
        <v>378</v>
      </c>
    </row>
    <row r="200" spans="1:65" s="2" customFormat="1" ht="16.5" customHeight="1">
      <c r="A200" s="33"/>
      <c r="B200" s="34"/>
      <c r="C200" s="217" t="s">
        <v>379</v>
      </c>
      <c r="D200" s="217" t="s">
        <v>147</v>
      </c>
      <c r="E200" s="218" t="s">
        <v>380</v>
      </c>
      <c r="F200" s="219" t="s">
        <v>381</v>
      </c>
      <c r="G200" s="220" t="s">
        <v>176</v>
      </c>
      <c r="H200" s="221">
        <v>26.707999999999998</v>
      </c>
      <c r="I200" s="222"/>
      <c r="J200" s="223">
        <f t="shared" si="40"/>
        <v>0</v>
      </c>
      <c r="K200" s="224"/>
      <c r="L200" s="225"/>
      <c r="M200" s="226" t="s">
        <v>1</v>
      </c>
      <c r="N200" s="227" t="s">
        <v>42</v>
      </c>
      <c r="O200" s="70"/>
      <c r="P200" s="213">
        <f t="shared" si="41"/>
        <v>0</v>
      </c>
      <c r="Q200" s="213">
        <v>0</v>
      </c>
      <c r="R200" s="213">
        <f t="shared" si="42"/>
        <v>0</v>
      </c>
      <c r="S200" s="213">
        <v>0</v>
      </c>
      <c r="T200" s="214">
        <f t="shared" si="43"/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215" t="s">
        <v>263</v>
      </c>
      <c r="AT200" s="215" t="s">
        <v>147</v>
      </c>
      <c r="AU200" s="215" t="s">
        <v>138</v>
      </c>
      <c r="AY200" s="16" t="s">
        <v>131</v>
      </c>
      <c r="BE200" s="216">
        <f t="shared" si="44"/>
        <v>0</v>
      </c>
      <c r="BF200" s="216">
        <f t="shared" si="45"/>
        <v>0</v>
      </c>
      <c r="BG200" s="216">
        <f t="shared" si="46"/>
        <v>0</v>
      </c>
      <c r="BH200" s="216">
        <f t="shared" si="47"/>
        <v>0</v>
      </c>
      <c r="BI200" s="216">
        <f t="shared" si="48"/>
        <v>0</v>
      </c>
      <c r="BJ200" s="16" t="s">
        <v>138</v>
      </c>
      <c r="BK200" s="216">
        <f t="shared" si="49"/>
        <v>0</v>
      </c>
      <c r="BL200" s="16" t="s">
        <v>200</v>
      </c>
      <c r="BM200" s="215" t="s">
        <v>382</v>
      </c>
    </row>
    <row r="201" spans="1:65" s="2" customFormat="1" ht="21.75" customHeight="1">
      <c r="A201" s="33"/>
      <c r="B201" s="34"/>
      <c r="C201" s="203" t="s">
        <v>383</v>
      </c>
      <c r="D201" s="203" t="s">
        <v>133</v>
      </c>
      <c r="E201" s="204" t="s">
        <v>384</v>
      </c>
      <c r="F201" s="205" t="s">
        <v>385</v>
      </c>
      <c r="G201" s="206" t="s">
        <v>176</v>
      </c>
      <c r="H201" s="207">
        <v>5.43</v>
      </c>
      <c r="I201" s="208"/>
      <c r="J201" s="209">
        <f t="shared" si="40"/>
        <v>0</v>
      </c>
      <c r="K201" s="210"/>
      <c r="L201" s="38"/>
      <c r="M201" s="211" t="s">
        <v>1</v>
      </c>
      <c r="N201" s="212" t="s">
        <v>42</v>
      </c>
      <c r="O201" s="70"/>
      <c r="P201" s="213">
        <f t="shared" si="41"/>
        <v>0</v>
      </c>
      <c r="Q201" s="213">
        <v>0</v>
      </c>
      <c r="R201" s="213">
        <f t="shared" si="42"/>
        <v>0</v>
      </c>
      <c r="S201" s="213">
        <v>0</v>
      </c>
      <c r="T201" s="214">
        <f t="shared" si="43"/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215" t="s">
        <v>200</v>
      </c>
      <c r="AT201" s="215" t="s">
        <v>133</v>
      </c>
      <c r="AU201" s="215" t="s">
        <v>138</v>
      </c>
      <c r="AY201" s="16" t="s">
        <v>131</v>
      </c>
      <c r="BE201" s="216">
        <f t="shared" si="44"/>
        <v>0</v>
      </c>
      <c r="BF201" s="216">
        <f t="shared" si="45"/>
        <v>0</v>
      </c>
      <c r="BG201" s="216">
        <f t="shared" si="46"/>
        <v>0</v>
      </c>
      <c r="BH201" s="216">
        <f t="shared" si="47"/>
        <v>0</v>
      </c>
      <c r="BI201" s="216">
        <f t="shared" si="48"/>
        <v>0</v>
      </c>
      <c r="BJ201" s="16" t="s">
        <v>138</v>
      </c>
      <c r="BK201" s="216">
        <f t="shared" si="49"/>
        <v>0</v>
      </c>
      <c r="BL201" s="16" t="s">
        <v>200</v>
      </c>
      <c r="BM201" s="215" t="s">
        <v>386</v>
      </c>
    </row>
    <row r="202" spans="1:65" s="2" customFormat="1" ht="21.75" customHeight="1">
      <c r="A202" s="33"/>
      <c r="B202" s="34"/>
      <c r="C202" s="217" t="s">
        <v>387</v>
      </c>
      <c r="D202" s="217" t="s">
        <v>147</v>
      </c>
      <c r="E202" s="218" t="s">
        <v>388</v>
      </c>
      <c r="F202" s="219" t="s">
        <v>389</v>
      </c>
      <c r="G202" s="220" t="s">
        <v>176</v>
      </c>
      <c r="H202" s="221">
        <v>5.43</v>
      </c>
      <c r="I202" s="222"/>
      <c r="J202" s="223">
        <f t="shared" si="40"/>
        <v>0</v>
      </c>
      <c r="K202" s="224"/>
      <c r="L202" s="225"/>
      <c r="M202" s="226" t="s">
        <v>1</v>
      </c>
      <c r="N202" s="227" t="s">
        <v>42</v>
      </c>
      <c r="O202" s="70"/>
      <c r="P202" s="213">
        <f t="shared" si="41"/>
        <v>0</v>
      </c>
      <c r="Q202" s="213">
        <v>2.5400000000000002E-3</v>
      </c>
      <c r="R202" s="213">
        <f t="shared" si="42"/>
        <v>1.3792200000000001E-2</v>
      </c>
      <c r="S202" s="213">
        <v>0</v>
      </c>
      <c r="T202" s="214">
        <f t="shared" si="43"/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215" t="s">
        <v>263</v>
      </c>
      <c r="AT202" s="215" t="s">
        <v>147</v>
      </c>
      <c r="AU202" s="215" t="s">
        <v>138</v>
      </c>
      <c r="AY202" s="16" t="s">
        <v>131</v>
      </c>
      <c r="BE202" s="216">
        <f t="shared" si="44"/>
        <v>0</v>
      </c>
      <c r="BF202" s="216">
        <f t="shared" si="45"/>
        <v>0</v>
      </c>
      <c r="BG202" s="216">
        <f t="shared" si="46"/>
        <v>0</v>
      </c>
      <c r="BH202" s="216">
        <f t="shared" si="47"/>
        <v>0</v>
      </c>
      <c r="BI202" s="216">
        <f t="shared" si="48"/>
        <v>0</v>
      </c>
      <c r="BJ202" s="16" t="s">
        <v>138</v>
      </c>
      <c r="BK202" s="216">
        <f t="shared" si="49"/>
        <v>0</v>
      </c>
      <c r="BL202" s="16" t="s">
        <v>200</v>
      </c>
      <c r="BM202" s="215" t="s">
        <v>390</v>
      </c>
    </row>
    <row r="203" spans="1:65" s="2" customFormat="1" ht="16.5" customHeight="1">
      <c r="A203" s="33"/>
      <c r="B203" s="34"/>
      <c r="C203" s="203" t="s">
        <v>391</v>
      </c>
      <c r="D203" s="203" t="s">
        <v>133</v>
      </c>
      <c r="E203" s="204" t="s">
        <v>392</v>
      </c>
      <c r="F203" s="205" t="s">
        <v>393</v>
      </c>
      <c r="G203" s="206" t="s">
        <v>176</v>
      </c>
      <c r="H203" s="207">
        <v>21.7</v>
      </c>
      <c r="I203" s="208"/>
      <c r="J203" s="209">
        <f t="shared" si="40"/>
        <v>0</v>
      </c>
      <c r="K203" s="210"/>
      <c r="L203" s="38"/>
      <c r="M203" s="211" t="s">
        <v>1</v>
      </c>
      <c r="N203" s="212" t="s">
        <v>42</v>
      </c>
      <c r="O203" s="70"/>
      <c r="P203" s="213">
        <f t="shared" si="41"/>
        <v>0</v>
      </c>
      <c r="Q203" s="213">
        <v>0</v>
      </c>
      <c r="R203" s="213">
        <f t="shared" si="42"/>
        <v>0</v>
      </c>
      <c r="S203" s="213">
        <v>0</v>
      </c>
      <c r="T203" s="214">
        <f t="shared" si="43"/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215" t="s">
        <v>200</v>
      </c>
      <c r="AT203" s="215" t="s">
        <v>133</v>
      </c>
      <c r="AU203" s="215" t="s">
        <v>138</v>
      </c>
      <c r="AY203" s="16" t="s">
        <v>131</v>
      </c>
      <c r="BE203" s="216">
        <f t="shared" si="44"/>
        <v>0</v>
      </c>
      <c r="BF203" s="216">
        <f t="shared" si="45"/>
        <v>0</v>
      </c>
      <c r="BG203" s="216">
        <f t="shared" si="46"/>
        <v>0</v>
      </c>
      <c r="BH203" s="216">
        <f t="shared" si="47"/>
        <v>0</v>
      </c>
      <c r="BI203" s="216">
        <f t="shared" si="48"/>
        <v>0</v>
      </c>
      <c r="BJ203" s="16" t="s">
        <v>138</v>
      </c>
      <c r="BK203" s="216">
        <f t="shared" si="49"/>
        <v>0</v>
      </c>
      <c r="BL203" s="16" t="s">
        <v>200</v>
      </c>
      <c r="BM203" s="215" t="s">
        <v>394</v>
      </c>
    </row>
    <row r="204" spans="1:65" s="2" customFormat="1" ht="21.75" customHeight="1">
      <c r="A204" s="33"/>
      <c r="B204" s="34"/>
      <c r="C204" s="217" t="s">
        <v>395</v>
      </c>
      <c r="D204" s="217" t="s">
        <v>147</v>
      </c>
      <c r="E204" s="218" t="s">
        <v>396</v>
      </c>
      <c r="F204" s="219" t="s">
        <v>397</v>
      </c>
      <c r="G204" s="220" t="s">
        <v>176</v>
      </c>
      <c r="H204" s="221">
        <v>24.954999999999998</v>
      </c>
      <c r="I204" s="222"/>
      <c r="J204" s="223">
        <f t="shared" si="40"/>
        <v>0</v>
      </c>
      <c r="K204" s="224"/>
      <c r="L204" s="225"/>
      <c r="M204" s="226" t="s">
        <v>1</v>
      </c>
      <c r="N204" s="227" t="s">
        <v>42</v>
      </c>
      <c r="O204" s="70"/>
      <c r="P204" s="213">
        <f t="shared" si="41"/>
        <v>0</v>
      </c>
      <c r="Q204" s="213">
        <v>1.9000000000000001E-4</v>
      </c>
      <c r="R204" s="213">
        <f t="shared" si="42"/>
        <v>4.7414500000000004E-3</v>
      </c>
      <c r="S204" s="213">
        <v>0</v>
      </c>
      <c r="T204" s="214">
        <f t="shared" si="43"/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215" t="s">
        <v>263</v>
      </c>
      <c r="AT204" s="215" t="s">
        <v>147</v>
      </c>
      <c r="AU204" s="215" t="s">
        <v>138</v>
      </c>
      <c r="AY204" s="16" t="s">
        <v>131</v>
      </c>
      <c r="BE204" s="216">
        <f t="shared" si="44"/>
        <v>0</v>
      </c>
      <c r="BF204" s="216">
        <f t="shared" si="45"/>
        <v>0</v>
      </c>
      <c r="BG204" s="216">
        <f t="shared" si="46"/>
        <v>0</v>
      </c>
      <c r="BH204" s="216">
        <f t="shared" si="47"/>
        <v>0</v>
      </c>
      <c r="BI204" s="216">
        <f t="shared" si="48"/>
        <v>0</v>
      </c>
      <c r="BJ204" s="16" t="s">
        <v>138</v>
      </c>
      <c r="BK204" s="216">
        <f t="shared" si="49"/>
        <v>0</v>
      </c>
      <c r="BL204" s="16" t="s">
        <v>200</v>
      </c>
      <c r="BM204" s="215" t="s">
        <v>398</v>
      </c>
    </row>
    <row r="205" spans="1:65" s="2" customFormat="1" ht="16.5" customHeight="1">
      <c r="A205" s="33"/>
      <c r="B205" s="34"/>
      <c r="C205" s="217" t="s">
        <v>399</v>
      </c>
      <c r="D205" s="217" t="s">
        <v>147</v>
      </c>
      <c r="E205" s="218" t="s">
        <v>400</v>
      </c>
      <c r="F205" s="219" t="s">
        <v>401</v>
      </c>
      <c r="G205" s="220" t="s">
        <v>402</v>
      </c>
      <c r="H205" s="221">
        <v>0.06</v>
      </c>
      <c r="I205" s="222"/>
      <c r="J205" s="223">
        <f t="shared" si="40"/>
        <v>0</v>
      </c>
      <c r="K205" s="224"/>
      <c r="L205" s="225"/>
      <c r="M205" s="226" t="s">
        <v>1</v>
      </c>
      <c r="N205" s="227" t="s">
        <v>42</v>
      </c>
      <c r="O205" s="70"/>
      <c r="P205" s="213">
        <f t="shared" si="41"/>
        <v>0</v>
      </c>
      <c r="Q205" s="213">
        <v>1E-3</v>
      </c>
      <c r="R205" s="213">
        <f t="shared" si="42"/>
        <v>6.0000000000000002E-5</v>
      </c>
      <c r="S205" s="213">
        <v>0</v>
      </c>
      <c r="T205" s="214">
        <f t="shared" si="43"/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215" t="s">
        <v>263</v>
      </c>
      <c r="AT205" s="215" t="s">
        <v>147</v>
      </c>
      <c r="AU205" s="215" t="s">
        <v>138</v>
      </c>
      <c r="AY205" s="16" t="s">
        <v>131</v>
      </c>
      <c r="BE205" s="216">
        <f t="shared" si="44"/>
        <v>0</v>
      </c>
      <c r="BF205" s="216">
        <f t="shared" si="45"/>
        <v>0</v>
      </c>
      <c r="BG205" s="216">
        <f t="shared" si="46"/>
        <v>0</v>
      </c>
      <c r="BH205" s="216">
        <f t="shared" si="47"/>
        <v>0</v>
      </c>
      <c r="BI205" s="216">
        <f t="shared" si="48"/>
        <v>0</v>
      </c>
      <c r="BJ205" s="16" t="s">
        <v>138</v>
      </c>
      <c r="BK205" s="216">
        <f t="shared" si="49"/>
        <v>0</v>
      </c>
      <c r="BL205" s="16" t="s">
        <v>200</v>
      </c>
      <c r="BM205" s="215" t="s">
        <v>403</v>
      </c>
    </row>
    <row r="206" spans="1:65" s="2" customFormat="1" ht="21.75" customHeight="1">
      <c r="A206" s="33"/>
      <c r="B206" s="34"/>
      <c r="C206" s="203" t="s">
        <v>404</v>
      </c>
      <c r="D206" s="203" t="s">
        <v>133</v>
      </c>
      <c r="E206" s="204" t="s">
        <v>405</v>
      </c>
      <c r="F206" s="205" t="s">
        <v>406</v>
      </c>
      <c r="G206" s="206" t="s">
        <v>150</v>
      </c>
      <c r="H206" s="207">
        <v>6.6000000000000003E-2</v>
      </c>
      <c r="I206" s="208"/>
      <c r="J206" s="209">
        <f t="shared" si="40"/>
        <v>0</v>
      </c>
      <c r="K206" s="210"/>
      <c r="L206" s="38"/>
      <c r="M206" s="211" t="s">
        <v>1</v>
      </c>
      <c r="N206" s="212" t="s">
        <v>42</v>
      </c>
      <c r="O206" s="70"/>
      <c r="P206" s="213">
        <f t="shared" si="41"/>
        <v>0</v>
      </c>
      <c r="Q206" s="213">
        <v>0</v>
      </c>
      <c r="R206" s="213">
        <f t="shared" si="42"/>
        <v>0</v>
      </c>
      <c r="S206" s="213">
        <v>0</v>
      </c>
      <c r="T206" s="214">
        <f t="shared" si="43"/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215" t="s">
        <v>200</v>
      </c>
      <c r="AT206" s="215" t="s">
        <v>133</v>
      </c>
      <c r="AU206" s="215" t="s">
        <v>138</v>
      </c>
      <c r="AY206" s="16" t="s">
        <v>131</v>
      </c>
      <c r="BE206" s="216">
        <f t="shared" si="44"/>
        <v>0</v>
      </c>
      <c r="BF206" s="216">
        <f t="shared" si="45"/>
        <v>0</v>
      </c>
      <c r="BG206" s="216">
        <f t="shared" si="46"/>
        <v>0</v>
      </c>
      <c r="BH206" s="216">
        <f t="shared" si="47"/>
        <v>0</v>
      </c>
      <c r="BI206" s="216">
        <f t="shared" si="48"/>
        <v>0</v>
      </c>
      <c r="BJ206" s="16" t="s">
        <v>138</v>
      </c>
      <c r="BK206" s="216">
        <f t="shared" si="49"/>
        <v>0</v>
      </c>
      <c r="BL206" s="16" t="s">
        <v>200</v>
      </c>
      <c r="BM206" s="215" t="s">
        <v>407</v>
      </c>
    </row>
    <row r="207" spans="1:65" s="12" customFormat="1" ht="22.9" customHeight="1">
      <c r="B207" s="187"/>
      <c r="C207" s="188"/>
      <c r="D207" s="189" t="s">
        <v>75</v>
      </c>
      <c r="E207" s="201" t="s">
        <v>408</v>
      </c>
      <c r="F207" s="201" t="s">
        <v>409</v>
      </c>
      <c r="G207" s="188"/>
      <c r="H207" s="188"/>
      <c r="I207" s="191"/>
      <c r="J207" s="202">
        <f>BK207</f>
        <v>0</v>
      </c>
      <c r="K207" s="188"/>
      <c r="L207" s="193"/>
      <c r="M207" s="194"/>
      <c r="N207" s="195"/>
      <c r="O207" s="195"/>
      <c r="P207" s="196">
        <f>SUM(P208:P212)</f>
        <v>0</v>
      </c>
      <c r="Q207" s="195"/>
      <c r="R207" s="196">
        <f>SUM(R208:R212)</f>
        <v>4.9198499999999999E-2</v>
      </c>
      <c r="S207" s="195"/>
      <c r="T207" s="197">
        <f>SUM(T208:T212)</f>
        <v>0</v>
      </c>
      <c r="AR207" s="198" t="s">
        <v>84</v>
      </c>
      <c r="AT207" s="199" t="s">
        <v>75</v>
      </c>
      <c r="AU207" s="199" t="s">
        <v>84</v>
      </c>
      <c r="AY207" s="198" t="s">
        <v>131</v>
      </c>
      <c r="BK207" s="200">
        <f>SUM(BK208:BK212)</f>
        <v>0</v>
      </c>
    </row>
    <row r="208" spans="1:65" s="2" customFormat="1" ht="21.75" customHeight="1">
      <c r="A208" s="33"/>
      <c r="B208" s="34"/>
      <c r="C208" s="203" t="s">
        <v>410</v>
      </c>
      <c r="D208" s="203" t="s">
        <v>133</v>
      </c>
      <c r="E208" s="204" t="s">
        <v>411</v>
      </c>
      <c r="F208" s="205" t="s">
        <v>412</v>
      </c>
      <c r="G208" s="206" t="s">
        <v>176</v>
      </c>
      <c r="H208" s="207">
        <v>18.850000000000001</v>
      </c>
      <c r="I208" s="208"/>
      <c r="J208" s="209">
        <f>ROUND(I208*H208,2)</f>
        <v>0</v>
      </c>
      <c r="K208" s="210"/>
      <c r="L208" s="38"/>
      <c r="M208" s="211" t="s">
        <v>1</v>
      </c>
      <c r="N208" s="212" t="s">
        <v>42</v>
      </c>
      <c r="O208" s="70"/>
      <c r="P208" s="213">
        <f>O208*H208</f>
        <v>0</v>
      </c>
      <c r="Q208" s="213">
        <v>0</v>
      </c>
      <c r="R208" s="213">
        <f>Q208*H208</f>
        <v>0</v>
      </c>
      <c r="S208" s="213">
        <v>0</v>
      </c>
      <c r="T208" s="214">
        <f>S208*H208</f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215" t="s">
        <v>200</v>
      </c>
      <c r="AT208" s="215" t="s">
        <v>133</v>
      </c>
      <c r="AU208" s="215" t="s">
        <v>138</v>
      </c>
      <c r="AY208" s="16" t="s">
        <v>131</v>
      </c>
      <c r="BE208" s="216">
        <f>IF(N208="základná",J208,0)</f>
        <v>0</v>
      </c>
      <c r="BF208" s="216">
        <f>IF(N208="znížená",J208,0)</f>
        <v>0</v>
      </c>
      <c r="BG208" s="216">
        <f>IF(N208="zákl. prenesená",J208,0)</f>
        <v>0</v>
      </c>
      <c r="BH208" s="216">
        <f>IF(N208="zníž. prenesená",J208,0)</f>
        <v>0</v>
      </c>
      <c r="BI208" s="216">
        <f>IF(N208="nulová",J208,0)</f>
        <v>0</v>
      </c>
      <c r="BJ208" s="16" t="s">
        <v>138</v>
      </c>
      <c r="BK208" s="216">
        <f>ROUND(I208*H208,2)</f>
        <v>0</v>
      </c>
      <c r="BL208" s="16" t="s">
        <v>200</v>
      </c>
      <c r="BM208" s="215" t="s">
        <v>413</v>
      </c>
    </row>
    <row r="209" spans="1:65" s="2" customFormat="1" ht="21.75" customHeight="1">
      <c r="A209" s="33"/>
      <c r="B209" s="34"/>
      <c r="C209" s="217" t="s">
        <v>414</v>
      </c>
      <c r="D209" s="217" t="s">
        <v>147</v>
      </c>
      <c r="E209" s="218" t="s">
        <v>415</v>
      </c>
      <c r="F209" s="219" t="s">
        <v>416</v>
      </c>
      <c r="G209" s="220" t="s">
        <v>176</v>
      </c>
      <c r="H209" s="221">
        <v>19.227</v>
      </c>
      <c r="I209" s="222"/>
      <c r="J209" s="223">
        <f>ROUND(I209*H209,2)</f>
        <v>0</v>
      </c>
      <c r="K209" s="224"/>
      <c r="L209" s="225"/>
      <c r="M209" s="226" t="s">
        <v>1</v>
      </c>
      <c r="N209" s="227" t="s">
        <v>42</v>
      </c>
      <c r="O209" s="70"/>
      <c r="P209" s="213">
        <f>O209*H209</f>
        <v>0</v>
      </c>
      <c r="Q209" s="213">
        <v>0</v>
      </c>
      <c r="R209" s="213">
        <f>Q209*H209</f>
        <v>0</v>
      </c>
      <c r="S209" s="213">
        <v>0</v>
      </c>
      <c r="T209" s="214">
        <f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215" t="s">
        <v>263</v>
      </c>
      <c r="AT209" s="215" t="s">
        <v>147</v>
      </c>
      <c r="AU209" s="215" t="s">
        <v>138</v>
      </c>
      <c r="AY209" s="16" t="s">
        <v>131</v>
      </c>
      <c r="BE209" s="216">
        <f>IF(N209="základná",J209,0)</f>
        <v>0</v>
      </c>
      <c r="BF209" s="216">
        <f>IF(N209="znížená",J209,0)</f>
        <v>0</v>
      </c>
      <c r="BG209" s="216">
        <f>IF(N209="zákl. prenesená",J209,0)</f>
        <v>0</v>
      </c>
      <c r="BH209" s="216">
        <f>IF(N209="zníž. prenesená",J209,0)</f>
        <v>0</v>
      </c>
      <c r="BI209" s="216">
        <f>IF(N209="nulová",J209,0)</f>
        <v>0</v>
      </c>
      <c r="BJ209" s="16" t="s">
        <v>138</v>
      </c>
      <c r="BK209" s="216">
        <f>ROUND(I209*H209,2)</f>
        <v>0</v>
      </c>
      <c r="BL209" s="16" t="s">
        <v>200</v>
      </c>
      <c r="BM209" s="215" t="s">
        <v>417</v>
      </c>
    </row>
    <row r="210" spans="1:65" s="2" customFormat="1" ht="21.75" customHeight="1">
      <c r="A210" s="33"/>
      <c r="B210" s="34"/>
      <c r="C210" s="203" t="s">
        <v>418</v>
      </c>
      <c r="D210" s="203" t="s">
        <v>133</v>
      </c>
      <c r="E210" s="204" t="s">
        <v>419</v>
      </c>
      <c r="F210" s="205" t="s">
        <v>420</v>
      </c>
      <c r="G210" s="206" t="s">
        <v>176</v>
      </c>
      <c r="H210" s="207">
        <v>18.850000000000001</v>
      </c>
      <c r="I210" s="208"/>
      <c r="J210" s="209">
        <f>ROUND(I210*H210,2)</f>
        <v>0</v>
      </c>
      <c r="K210" s="210"/>
      <c r="L210" s="38"/>
      <c r="M210" s="211" t="s">
        <v>1</v>
      </c>
      <c r="N210" s="212" t="s">
        <v>42</v>
      </c>
      <c r="O210" s="70"/>
      <c r="P210" s="213">
        <f>O210*H210</f>
        <v>0</v>
      </c>
      <c r="Q210" s="213">
        <v>0</v>
      </c>
      <c r="R210" s="213">
        <f>Q210*H210</f>
        <v>0</v>
      </c>
      <c r="S210" s="213">
        <v>0</v>
      </c>
      <c r="T210" s="214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215" t="s">
        <v>200</v>
      </c>
      <c r="AT210" s="215" t="s">
        <v>133</v>
      </c>
      <c r="AU210" s="215" t="s">
        <v>138</v>
      </c>
      <c r="AY210" s="16" t="s">
        <v>131</v>
      </c>
      <c r="BE210" s="216">
        <f>IF(N210="základná",J210,0)</f>
        <v>0</v>
      </c>
      <c r="BF210" s="216">
        <f>IF(N210="znížená",J210,0)</f>
        <v>0</v>
      </c>
      <c r="BG210" s="216">
        <f>IF(N210="zákl. prenesená",J210,0)</f>
        <v>0</v>
      </c>
      <c r="BH210" s="216">
        <f>IF(N210="zníž. prenesená",J210,0)</f>
        <v>0</v>
      </c>
      <c r="BI210" s="216">
        <f>IF(N210="nulová",J210,0)</f>
        <v>0</v>
      </c>
      <c r="BJ210" s="16" t="s">
        <v>138</v>
      </c>
      <c r="BK210" s="216">
        <f>ROUND(I210*H210,2)</f>
        <v>0</v>
      </c>
      <c r="BL210" s="16" t="s">
        <v>200</v>
      </c>
      <c r="BM210" s="215" t="s">
        <v>421</v>
      </c>
    </row>
    <row r="211" spans="1:65" s="2" customFormat="1" ht="21.75" customHeight="1">
      <c r="A211" s="33"/>
      <c r="B211" s="34"/>
      <c r="C211" s="217" t="s">
        <v>422</v>
      </c>
      <c r="D211" s="217" t="s">
        <v>147</v>
      </c>
      <c r="E211" s="218" t="s">
        <v>423</v>
      </c>
      <c r="F211" s="219" t="s">
        <v>424</v>
      </c>
      <c r="G211" s="220" t="s">
        <v>136</v>
      </c>
      <c r="H211" s="221">
        <v>3.3929999999999998</v>
      </c>
      <c r="I211" s="222"/>
      <c r="J211" s="223">
        <f>ROUND(I211*H211,2)</f>
        <v>0</v>
      </c>
      <c r="K211" s="224"/>
      <c r="L211" s="225"/>
      <c r="M211" s="226" t="s">
        <v>1</v>
      </c>
      <c r="N211" s="227" t="s">
        <v>42</v>
      </c>
      <c r="O211" s="70"/>
      <c r="P211" s="213">
        <f>O211*H211</f>
        <v>0</v>
      </c>
      <c r="Q211" s="213">
        <v>1.4500000000000001E-2</v>
      </c>
      <c r="R211" s="213">
        <f>Q211*H211</f>
        <v>4.9198499999999999E-2</v>
      </c>
      <c r="S211" s="213">
        <v>0</v>
      </c>
      <c r="T211" s="214">
        <f>S211*H211</f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215" t="s">
        <v>263</v>
      </c>
      <c r="AT211" s="215" t="s">
        <v>147</v>
      </c>
      <c r="AU211" s="215" t="s">
        <v>138</v>
      </c>
      <c r="AY211" s="16" t="s">
        <v>131</v>
      </c>
      <c r="BE211" s="216">
        <f>IF(N211="základná",J211,0)</f>
        <v>0</v>
      </c>
      <c r="BF211" s="216">
        <f>IF(N211="znížená",J211,0)</f>
        <v>0</v>
      </c>
      <c r="BG211" s="216">
        <f>IF(N211="zákl. prenesená",J211,0)</f>
        <v>0</v>
      </c>
      <c r="BH211" s="216">
        <f>IF(N211="zníž. prenesená",J211,0)</f>
        <v>0</v>
      </c>
      <c r="BI211" s="216">
        <f>IF(N211="nulová",J211,0)</f>
        <v>0</v>
      </c>
      <c r="BJ211" s="16" t="s">
        <v>138</v>
      </c>
      <c r="BK211" s="216">
        <f>ROUND(I211*H211,2)</f>
        <v>0</v>
      </c>
      <c r="BL211" s="16" t="s">
        <v>200</v>
      </c>
      <c r="BM211" s="215" t="s">
        <v>425</v>
      </c>
    </row>
    <row r="212" spans="1:65" s="2" customFormat="1" ht="21.75" customHeight="1">
      <c r="A212" s="33"/>
      <c r="B212" s="34"/>
      <c r="C212" s="203" t="s">
        <v>426</v>
      </c>
      <c r="D212" s="203" t="s">
        <v>133</v>
      </c>
      <c r="E212" s="204" t="s">
        <v>427</v>
      </c>
      <c r="F212" s="205" t="s">
        <v>428</v>
      </c>
      <c r="G212" s="206" t="s">
        <v>150</v>
      </c>
      <c r="H212" s="207">
        <v>0.23400000000000001</v>
      </c>
      <c r="I212" s="208"/>
      <c r="J212" s="209">
        <f>ROUND(I212*H212,2)</f>
        <v>0</v>
      </c>
      <c r="K212" s="210"/>
      <c r="L212" s="38"/>
      <c r="M212" s="211" t="s">
        <v>1</v>
      </c>
      <c r="N212" s="212" t="s">
        <v>42</v>
      </c>
      <c r="O212" s="70"/>
      <c r="P212" s="213">
        <f>O212*H212</f>
        <v>0</v>
      </c>
      <c r="Q212" s="213">
        <v>0</v>
      </c>
      <c r="R212" s="213">
        <f>Q212*H212</f>
        <v>0</v>
      </c>
      <c r="S212" s="213">
        <v>0</v>
      </c>
      <c r="T212" s="214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215" t="s">
        <v>200</v>
      </c>
      <c r="AT212" s="215" t="s">
        <v>133</v>
      </c>
      <c r="AU212" s="215" t="s">
        <v>138</v>
      </c>
      <c r="AY212" s="16" t="s">
        <v>131</v>
      </c>
      <c r="BE212" s="216">
        <f>IF(N212="základná",J212,0)</f>
        <v>0</v>
      </c>
      <c r="BF212" s="216">
        <f>IF(N212="znížená",J212,0)</f>
        <v>0</v>
      </c>
      <c r="BG212" s="216">
        <f>IF(N212="zákl. prenesená",J212,0)</f>
        <v>0</v>
      </c>
      <c r="BH212" s="216">
        <f>IF(N212="zníž. prenesená",J212,0)</f>
        <v>0</v>
      </c>
      <c r="BI212" s="216">
        <f>IF(N212="nulová",J212,0)</f>
        <v>0</v>
      </c>
      <c r="BJ212" s="16" t="s">
        <v>138</v>
      </c>
      <c r="BK212" s="216">
        <f>ROUND(I212*H212,2)</f>
        <v>0</v>
      </c>
      <c r="BL212" s="16" t="s">
        <v>200</v>
      </c>
      <c r="BM212" s="215" t="s">
        <v>429</v>
      </c>
    </row>
    <row r="213" spans="1:65" s="12" customFormat="1" ht="22.9" customHeight="1">
      <c r="B213" s="187"/>
      <c r="C213" s="188"/>
      <c r="D213" s="189" t="s">
        <v>75</v>
      </c>
      <c r="E213" s="201" t="s">
        <v>430</v>
      </c>
      <c r="F213" s="201" t="s">
        <v>431</v>
      </c>
      <c r="G213" s="188"/>
      <c r="H213" s="188"/>
      <c r="I213" s="191"/>
      <c r="J213" s="202">
        <f>BK213</f>
        <v>0</v>
      </c>
      <c r="K213" s="188"/>
      <c r="L213" s="193"/>
      <c r="M213" s="194"/>
      <c r="N213" s="195"/>
      <c r="O213" s="195"/>
      <c r="P213" s="196">
        <f>SUM(P214:P226)</f>
        <v>0</v>
      </c>
      <c r="Q213" s="195"/>
      <c r="R213" s="196">
        <f>SUM(R214:R226)</f>
        <v>3.9348858000000007E-2</v>
      </c>
      <c r="S213" s="195"/>
      <c r="T213" s="197">
        <f>SUM(T214:T226)</f>
        <v>0</v>
      </c>
      <c r="AR213" s="198" t="s">
        <v>84</v>
      </c>
      <c r="AT213" s="199" t="s">
        <v>75</v>
      </c>
      <c r="AU213" s="199" t="s">
        <v>84</v>
      </c>
      <c r="AY213" s="198" t="s">
        <v>131</v>
      </c>
      <c r="BK213" s="200">
        <f>SUM(BK214:BK226)</f>
        <v>0</v>
      </c>
    </row>
    <row r="214" spans="1:65" s="2" customFormat="1" ht="16.5" customHeight="1">
      <c r="A214" s="33"/>
      <c r="B214" s="34"/>
      <c r="C214" s="203" t="s">
        <v>432</v>
      </c>
      <c r="D214" s="203" t="s">
        <v>133</v>
      </c>
      <c r="E214" s="204" t="s">
        <v>433</v>
      </c>
      <c r="F214" s="205" t="s">
        <v>434</v>
      </c>
      <c r="G214" s="206" t="s">
        <v>435</v>
      </c>
      <c r="H214" s="207">
        <v>6.05</v>
      </c>
      <c r="I214" s="208"/>
      <c r="J214" s="209">
        <f t="shared" ref="J214:J226" si="50">ROUND(I214*H214,2)</f>
        <v>0</v>
      </c>
      <c r="K214" s="210"/>
      <c r="L214" s="38"/>
      <c r="M214" s="211" t="s">
        <v>1</v>
      </c>
      <c r="N214" s="212" t="s">
        <v>42</v>
      </c>
      <c r="O214" s="70"/>
      <c r="P214" s="213">
        <f t="shared" ref="P214:P226" si="51">O214*H214</f>
        <v>0</v>
      </c>
      <c r="Q214" s="213">
        <v>4.0611099999999997E-3</v>
      </c>
      <c r="R214" s="213">
        <f t="shared" ref="R214:R226" si="52">Q214*H214</f>
        <v>2.4569715499999999E-2</v>
      </c>
      <c r="S214" s="213">
        <v>0</v>
      </c>
      <c r="T214" s="214">
        <f t="shared" ref="T214:T226" si="53">S214*H214</f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215" t="s">
        <v>200</v>
      </c>
      <c r="AT214" s="215" t="s">
        <v>133</v>
      </c>
      <c r="AU214" s="215" t="s">
        <v>138</v>
      </c>
      <c r="AY214" s="16" t="s">
        <v>131</v>
      </c>
      <c r="BE214" s="216">
        <f t="shared" ref="BE214:BE226" si="54">IF(N214="základná",J214,0)</f>
        <v>0</v>
      </c>
      <c r="BF214" s="216">
        <f t="shared" ref="BF214:BF226" si="55">IF(N214="znížená",J214,0)</f>
        <v>0</v>
      </c>
      <c r="BG214" s="216">
        <f t="shared" ref="BG214:BG226" si="56">IF(N214="zákl. prenesená",J214,0)</f>
        <v>0</v>
      </c>
      <c r="BH214" s="216">
        <f t="shared" ref="BH214:BH226" si="57">IF(N214="zníž. prenesená",J214,0)</f>
        <v>0</v>
      </c>
      <c r="BI214" s="216">
        <f t="shared" ref="BI214:BI226" si="58">IF(N214="nulová",J214,0)</f>
        <v>0</v>
      </c>
      <c r="BJ214" s="16" t="s">
        <v>138</v>
      </c>
      <c r="BK214" s="216">
        <f t="shared" ref="BK214:BK226" si="59">ROUND(I214*H214,2)</f>
        <v>0</v>
      </c>
      <c r="BL214" s="16" t="s">
        <v>200</v>
      </c>
      <c r="BM214" s="215" t="s">
        <v>436</v>
      </c>
    </row>
    <row r="215" spans="1:65" s="2" customFormat="1" ht="16.5" customHeight="1">
      <c r="A215" s="33"/>
      <c r="B215" s="34"/>
      <c r="C215" s="203" t="s">
        <v>437</v>
      </c>
      <c r="D215" s="203" t="s">
        <v>133</v>
      </c>
      <c r="E215" s="204" t="s">
        <v>438</v>
      </c>
      <c r="F215" s="205" t="s">
        <v>439</v>
      </c>
      <c r="G215" s="206" t="s">
        <v>435</v>
      </c>
      <c r="H215" s="207">
        <v>6.2</v>
      </c>
      <c r="I215" s="208"/>
      <c r="J215" s="209">
        <f t="shared" si="50"/>
        <v>0</v>
      </c>
      <c r="K215" s="210"/>
      <c r="L215" s="38"/>
      <c r="M215" s="211" t="s">
        <v>1</v>
      </c>
      <c r="N215" s="212" t="s">
        <v>42</v>
      </c>
      <c r="O215" s="70"/>
      <c r="P215" s="213">
        <f t="shared" si="51"/>
        <v>0</v>
      </c>
      <c r="Q215" s="213">
        <v>0</v>
      </c>
      <c r="R215" s="213">
        <f t="shared" si="52"/>
        <v>0</v>
      </c>
      <c r="S215" s="213">
        <v>0</v>
      </c>
      <c r="T215" s="214">
        <f t="shared" si="53"/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215" t="s">
        <v>200</v>
      </c>
      <c r="AT215" s="215" t="s">
        <v>133</v>
      </c>
      <c r="AU215" s="215" t="s">
        <v>138</v>
      </c>
      <c r="AY215" s="16" t="s">
        <v>131</v>
      </c>
      <c r="BE215" s="216">
        <f t="shared" si="54"/>
        <v>0</v>
      </c>
      <c r="BF215" s="216">
        <f t="shared" si="55"/>
        <v>0</v>
      </c>
      <c r="BG215" s="216">
        <f t="shared" si="56"/>
        <v>0</v>
      </c>
      <c r="BH215" s="216">
        <f t="shared" si="57"/>
        <v>0</v>
      </c>
      <c r="BI215" s="216">
        <f t="shared" si="58"/>
        <v>0</v>
      </c>
      <c r="BJ215" s="16" t="s">
        <v>138</v>
      </c>
      <c r="BK215" s="216">
        <f t="shared" si="59"/>
        <v>0</v>
      </c>
      <c r="BL215" s="16" t="s">
        <v>200</v>
      </c>
      <c r="BM215" s="215" t="s">
        <v>440</v>
      </c>
    </row>
    <row r="216" spans="1:65" s="2" customFormat="1" ht="21.75" customHeight="1">
      <c r="A216" s="33"/>
      <c r="B216" s="34"/>
      <c r="C216" s="203" t="s">
        <v>441</v>
      </c>
      <c r="D216" s="203" t="s">
        <v>133</v>
      </c>
      <c r="E216" s="204" t="s">
        <v>442</v>
      </c>
      <c r="F216" s="205" t="s">
        <v>443</v>
      </c>
      <c r="G216" s="206" t="s">
        <v>435</v>
      </c>
      <c r="H216" s="207">
        <v>3.25</v>
      </c>
      <c r="I216" s="208"/>
      <c r="J216" s="209">
        <f t="shared" si="50"/>
        <v>0</v>
      </c>
      <c r="K216" s="210"/>
      <c r="L216" s="38"/>
      <c r="M216" s="211" t="s">
        <v>1</v>
      </c>
      <c r="N216" s="212" t="s">
        <v>42</v>
      </c>
      <c r="O216" s="70"/>
      <c r="P216" s="213">
        <f t="shared" si="51"/>
        <v>0</v>
      </c>
      <c r="Q216" s="213">
        <v>0</v>
      </c>
      <c r="R216" s="213">
        <f t="shared" si="52"/>
        <v>0</v>
      </c>
      <c r="S216" s="213">
        <v>0</v>
      </c>
      <c r="T216" s="214">
        <f t="shared" si="53"/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215" t="s">
        <v>200</v>
      </c>
      <c r="AT216" s="215" t="s">
        <v>133</v>
      </c>
      <c r="AU216" s="215" t="s">
        <v>138</v>
      </c>
      <c r="AY216" s="16" t="s">
        <v>131</v>
      </c>
      <c r="BE216" s="216">
        <f t="shared" si="54"/>
        <v>0</v>
      </c>
      <c r="BF216" s="216">
        <f t="shared" si="55"/>
        <v>0</v>
      </c>
      <c r="BG216" s="216">
        <f t="shared" si="56"/>
        <v>0</v>
      </c>
      <c r="BH216" s="216">
        <f t="shared" si="57"/>
        <v>0</v>
      </c>
      <c r="BI216" s="216">
        <f t="shared" si="58"/>
        <v>0</v>
      </c>
      <c r="BJ216" s="16" t="s">
        <v>138</v>
      </c>
      <c r="BK216" s="216">
        <f t="shared" si="59"/>
        <v>0</v>
      </c>
      <c r="BL216" s="16" t="s">
        <v>200</v>
      </c>
      <c r="BM216" s="215" t="s">
        <v>444</v>
      </c>
    </row>
    <row r="217" spans="1:65" s="2" customFormat="1" ht="33" customHeight="1">
      <c r="A217" s="33"/>
      <c r="B217" s="34"/>
      <c r="C217" s="203" t="s">
        <v>445</v>
      </c>
      <c r="D217" s="203" t="s">
        <v>133</v>
      </c>
      <c r="E217" s="204" t="s">
        <v>446</v>
      </c>
      <c r="F217" s="205" t="s">
        <v>447</v>
      </c>
      <c r="G217" s="206" t="s">
        <v>435</v>
      </c>
      <c r="H217" s="207">
        <v>9.5500000000000007</v>
      </c>
      <c r="I217" s="208"/>
      <c r="J217" s="209">
        <f t="shared" si="50"/>
        <v>0</v>
      </c>
      <c r="K217" s="210"/>
      <c r="L217" s="38"/>
      <c r="M217" s="211" t="s">
        <v>1</v>
      </c>
      <c r="N217" s="212" t="s">
        <v>42</v>
      </c>
      <c r="O217" s="70"/>
      <c r="P217" s="213">
        <f t="shared" si="51"/>
        <v>0</v>
      </c>
      <c r="Q217" s="213">
        <v>0</v>
      </c>
      <c r="R217" s="213">
        <f t="shared" si="52"/>
        <v>0</v>
      </c>
      <c r="S217" s="213">
        <v>0</v>
      </c>
      <c r="T217" s="214">
        <f t="shared" si="53"/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215" t="s">
        <v>200</v>
      </c>
      <c r="AT217" s="215" t="s">
        <v>133</v>
      </c>
      <c r="AU217" s="215" t="s">
        <v>138</v>
      </c>
      <c r="AY217" s="16" t="s">
        <v>131</v>
      </c>
      <c r="BE217" s="216">
        <f t="shared" si="54"/>
        <v>0</v>
      </c>
      <c r="BF217" s="216">
        <f t="shared" si="55"/>
        <v>0</v>
      </c>
      <c r="BG217" s="216">
        <f t="shared" si="56"/>
        <v>0</v>
      </c>
      <c r="BH217" s="216">
        <f t="shared" si="57"/>
        <v>0</v>
      </c>
      <c r="BI217" s="216">
        <f t="shared" si="58"/>
        <v>0</v>
      </c>
      <c r="BJ217" s="16" t="s">
        <v>138</v>
      </c>
      <c r="BK217" s="216">
        <f t="shared" si="59"/>
        <v>0</v>
      </c>
      <c r="BL217" s="16" t="s">
        <v>200</v>
      </c>
      <c r="BM217" s="215" t="s">
        <v>448</v>
      </c>
    </row>
    <row r="218" spans="1:65" s="2" customFormat="1" ht="16.5" customHeight="1">
      <c r="A218" s="33"/>
      <c r="B218" s="34"/>
      <c r="C218" s="203" t="s">
        <v>449</v>
      </c>
      <c r="D218" s="203" t="s">
        <v>133</v>
      </c>
      <c r="E218" s="204" t="s">
        <v>450</v>
      </c>
      <c r="F218" s="205" t="s">
        <v>451</v>
      </c>
      <c r="G218" s="206" t="s">
        <v>435</v>
      </c>
      <c r="H218" s="207">
        <v>4</v>
      </c>
      <c r="I218" s="208"/>
      <c r="J218" s="209">
        <f t="shared" si="50"/>
        <v>0</v>
      </c>
      <c r="K218" s="210"/>
      <c r="L218" s="38"/>
      <c r="M218" s="211" t="s">
        <v>1</v>
      </c>
      <c r="N218" s="212" t="s">
        <v>42</v>
      </c>
      <c r="O218" s="70"/>
      <c r="P218" s="213">
        <f t="shared" si="51"/>
        <v>0</v>
      </c>
      <c r="Q218" s="213">
        <v>2.0528E-3</v>
      </c>
      <c r="R218" s="213">
        <f t="shared" si="52"/>
        <v>8.2112000000000001E-3</v>
      </c>
      <c r="S218" s="213">
        <v>0</v>
      </c>
      <c r="T218" s="214">
        <f t="shared" si="53"/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215" t="s">
        <v>200</v>
      </c>
      <c r="AT218" s="215" t="s">
        <v>133</v>
      </c>
      <c r="AU218" s="215" t="s">
        <v>138</v>
      </c>
      <c r="AY218" s="16" t="s">
        <v>131</v>
      </c>
      <c r="BE218" s="216">
        <f t="shared" si="54"/>
        <v>0</v>
      </c>
      <c r="BF218" s="216">
        <f t="shared" si="55"/>
        <v>0</v>
      </c>
      <c r="BG218" s="216">
        <f t="shared" si="56"/>
        <v>0</v>
      </c>
      <c r="BH218" s="216">
        <f t="shared" si="57"/>
        <v>0</v>
      </c>
      <c r="BI218" s="216">
        <f t="shared" si="58"/>
        <v>0</v>
      </c>
      <c r="BJ218" s="16" t="s">
        <v>138</v>
      </c>
      <c r="BK218" s="216">
        <f t="shared" si="59"/>
        <v>0</v>
      </c>
      <c r="BL218" s="16" t="s">
        <v>200</v>
      </c>
      <c r="BM218" s="215" t="s">
        <v>452</v>
      </c>
    </row>
    <row r="219" spans="1:65" s="2" customFormat="1" ht="16.5" customHeight="1">
      <c r="A219" s="33"/>
      <c r="B219" s="34"/>
      <c r="C219" s="203" t="s">
        <v>453</v>
      </c>
      <c r="D219" s="203" t="s">
        <v>133</v>
      </c>
      <c r="E219" s="204" t="s">
        <v>454</v>
      </c>
      <c r="F219" s="205" t="s">
        <v>455</v>
      </c>
      <c r="G219" s="206" t="s">
        <v>207</v>
      </c>
      <c r="H219" s="207">
        <v>1</v>
      </c>
      <c r="I219" s="208"/>
      <c r="J219" s="209">
        <f t="shared" si="50"/>
        <v>0</v>
      </c>
      <c r="K219" s="210"/>
      <c r="L219" s="38"/>
      <c r="M219" s="211" t="s">
        <v>1</v>
      </c>
      <c r="N219" s="212" t="s">
        <v>42</v>
      </c>
      <c r="O219" s="70"/>
      <c r="P219" s="213">
        <f t="shared" si="51"/>
        <v>0</v>
      </c>
      <c r="Q219" s="213">
        <v>7.6599999999999997E-4</v>
      </c>
      <c r="R219" s="213">
        <f t="shared" si="52"/>
        <v>7.6599999999999997E-4</v>
      </c>
      <c r="S219" s="213">
        <v>0</v>
      </c>
      <c r="T219" s="214">
        <f t="shared" si="53"/>
        <v>0</v>
      </c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R219" s="215" t="s">
        <v>200</v>
      </c>
      <c r="AT219" s="215" t="s">
        <v>133</v>
      </c>
      <c r="AU219" s="215" t="s">
        <v>138</v>
      </c>
      <c r="AY219" s="16" t="s">
        <v>131</v>
      </c>
      <c r="BE219" s="216">
        <f t="shared" si="54"/>
        <v>0</v>
      </c>
      <c r="BF219" s="216">
        <f t="shared" si="55"/>
        <v>0</v>
      </c>
      <c r="BG219" s="216">
        <f t="shared" si="56"/>
        <v>0</v>
      </c>
      <c r="BH219" s="216">
        <f t="shared" si="57"/>
        <v>0</v>
      </c>
      <c r="BI219" s="216">
        <f t="shared" si="58"/>
        <v>0</v>
      </c>
      <c r="BJ219" s="16" t="s">
        <v>138</v>
      </c>
      <c r="BK219" s="216">
        <f t="shared" si="59"/>
        <v>0</v>
      </c>
      <c r="BL219" s="16" t="s">
        <v>200</v>
      </c>
      <c r="BM219" s="215" t="s">
        <v>456</v>
      </c>
    </row>
    <row r="220" spans="1:65" s="2" customFormat="1" ht="16.5" customHeight="1">
      <c r="A220" s="33"/>
      <c r="B220" s="34"/>
      <c r="C220" s="203" t="s">
        <v>457</v>
      </c>
      <c r="D220" s="203" t="s">
        <v>133</v>
      </c>
      <c r="E220" s="204" t="s">
        <v>458</v>
      </c>
      <c r="F220" s="205" t="s">
        <v>459</v>
      </c>
      <c r="G220" s="206" t="s">
        <v>207</v>
      </c>
      <c r="H220" s="207">
        <v>1</v>
      </c>
      <c r="I220" s="208"/>
      <c r="J220" s="209">
        <f t="shared" si="50"/>
        <v>0</v>
      </c>
      <c r="K220" s="210"/>
      <c r="L220" s="38"/>
      <c r="M220" s="211" t="s">
        <v>1</v>
      </c>
      <c r="N220" s="212" t="s">
        <v>42</v>
      </c>
      <c r="O220" s="70"/>
      <c r="P220" s="213">
        <f t="shared" si="51"/>
        <v>0</v>
      </c>
      <c r="Q220" s="213">
        <v>3.9100000000000002E-4</v>
      </c>
      <c r="R220" s="213">
        <f t="shared" si="52"/>
        <v>3.9100000000000002E-4</v>
      </c>
      <c r="S220" s="213">
        <v>0</v>
      </c>
      <c r="T220" s="214">
        <f t="shared" si="53"/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215" t="s">
        <v>200</v>
      </c>
      <c r="AT220" s="215" t="s">
        <v>133</v>
      </c>
      <c r="AU220" s="215" t="s">
        <v>138</v>
      </c>
      <c r="AY220" s="16" t="s">
        <v>131</v>
      </c>
      <c r="BE220" s="216">
        <f t="shared" si="54"/>
        <v>0</v>
      </c>
      <c r="BF220" s="216">
        <f t="shared" si="55"/>
        <v>0</v>
      </c>
      <c r="BG220" s="216">
        <f t="shared" si="56"/>
        <v>0</v>
      </c>
      <c r="BH220" s="216">
        <f t="shared" si="57"/>
        <v>0</v>
      </c>
      <c r="BI220" s="216">
        <f t="shared" si="58"/>
        <v>0</v>
      </c>
      <c r="BJ220" s="16" t="s">
        <v>138</v>
      </c>
      <c r="BK220" s="216">
        <f t="shared" si="59"/>
        <v>0</v>
      </c>
      <c r="BL220" s="16" t="s">
        <v>200</v>
      </c>
      <c r="BM220" s="215" t="s">
        <v>460</v>
      </c>
    </row>
    <row r="221" spans="1:65" s="2" customFormat="1" ht="16.5" customHeight="1">
      <c r="A221" s="33"/>
      <c r="B221" s="34"/>
      <c r="C221" s="203" t="s">
        <v>461</v>
      </c>
      <c r="D221" s="203" t="s">
        <v>133</v>
      </c>
      <c r="E221" s="204" t="s">
        <v>462</v>
      </c>
      <c r="F221" s="205" t="s">
        <v>463</v>
      </c>
      <c r="G221" s="206" t="s">
        <v>207</v>
      </c>
      <c r="H221" s="207">
        <v>1</v>
      </c>
      <c r="I221" s="208"/>
      <c r="J221" s="209">
        <f t="shared" si="50"/>
        <v>0</v>
      </c>
      <c r="K221" s="210"/>
      <c r="L221" s="38"/>
      <c r="M221" s="211" t="s">
        <v>1</v>
      </c>
      <c r="N221" s="212" t="s">
        <v>42</v>
      </c>
      <c r="O221" s="70"/>
      <c r="P221" s="213">
        <f t="shared" si="51"/>
        <v>0</v>
      </c>
      <c r="Q221" s="213">
        <v>3.9100000000000002E-4</v>
      </c>
      <c r="R221" s="213">
        <f t="shared" si="52"/>
        <v>3.9100000000000002E-4</v>
      </c>
      <c r="S221" s="213">
        <v>0</v>
      </c>
      <c r="T221" s="214">
        <f t="shared" si="53"/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215" t="s">
        <v>200</v>
      </c>
      <c r="AT221" s="215" t="s">
        <v>133</v>
      </c>
      <c r="AU221" s="215" t="s">
        <v>138</v>
      </c>
      <c r="AY221" s="16" t="s">
        <v>131</v>
      </c>
      <c r="BE221" s="216">
        <f t="shared" si="54"/>
        <v>0</v>
      </c>
      <c r="BF221" s="216">
        <f t="shared" si="55"/>
        <v>0</v>
      </c>
      <c r="BG221" s="216">
        <f t="shared" si="56"/>
        <v>0</v>
      </c>
      <c r="BH221" s="216">
        <f t="shared" si="57"/>
        <v>0</v>
      </c>
      <c r="BI221" s="216">
        <f t="shared" si="58"/>
        <v>0</v>
      </c>
      <c r="BJ221" s="16" t="s">
        <v>138</v>
      </c>
      <c r="BK221" s="216">
        <f t="shared" si="59"/>
        <v>0</v>
      </c>
      <c r="BL221" s="16" t="s">
        <v>200</v>
      </c>
      <c r="BM221" s="215" t="s">
        <v>464</v>
      </c>
    </row>
    <row r="222" spans="1:65" s="2" customFormat="1" ht="21.75" customHeight="1">
      <c r="A222" s="33"/>
      <c r="B222" s="34"/>
      <c r="C222" s="203" t="s">
        <v>465</v>
      </c>
      <c r="D222" s="203" t="s">
        <v>133</v>
      </c>
      <c r="E222" s="204" t="s">
        <v>466</v>
      </c>
      <c r="F222" s="205" t="s">
        <v>467</v>
      </c>
      <c r="G222" s="206" t="s">
        <v>435</v>
      </c>
      <c r="H222" s="207">
        <v>3.25</v>
      </c>
      <c r="I222" s="208"/>
      <c r="J222" s="209">
        <f t="shared" si="50"/>
        <v>0</v>
      </c>
      <c r="K222" s="210"/>
      <c r="L222" s="38"/>
      <c r="M222" s="211" t="s">
        <v>1</v>
      </c>
      <c r="N222" s="212" t="s">
        <v>42</v>
      </c>
      <c r="O222" s="70"/>
      <c r="P222" s="213">
        <f t="shared" si="51"/>
        <v>0</v>
      </c>
      <c r="Q222" s="213">
        <v>1.37309E-3</v>
      </c>
      <c r="R222" s="213">
        <f t="shared" si="52"/>
        <v>4.4625424999999996E-3</v>
      </c>
      <c r="S222" s="213">
        <v>0</v>
      </c>
      <c r="T222" s="214">
        <f t="shared" si="53"/>
        <v>0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215" t="s">
        <v>200</v>
      </c>
      <c r="AT222" s="215" t="s">
        <v>133</v>
      </c>
      <c r="AU222" s="215" t="s">
        <v>138</v>
      </c>
      <c r="AY222" s="16" t="s">
        <v>131</v>
      </c>
      <c r="BE222" s="216">
        <f t="shared" si="54"/>
        <v>0</v>
      </c>
      <c r="BF222" s="216">
        <f t="shared" si="55"/>
        <v>0</v>
      </c>
      <c r="BG222" s="216">
        <f t="shared" si="56"/>
        <v>0</v>
      </c>
      <c r="BH222" s="216">
        <f t="shared" si="57"/>
        <v>0</v>
      </c>
      <c r="BI222" s="216">
        <f t="shared" si="58"/>
        <v>0</v>
      </c>
      <c r="BJ222" s="16" t="s">
        <v>138</v>
      </c>
      <c r="BK222" s="216">
        <f t="shared" si="59"/>
        <v>0</v>
      </c>
      <c r="BL222" s="16" t="s">
        <v>200</v>
      </c>
      <c r="BM222" s="215" t="s">
        <v>468</v>
      </c>
    </row>
    <row r="223" spans="1:65" s="2" customFormat="1" ht="16.5" customHeight="1">
      <c r="A223" s="33"/>
      <c r="B223" s="34"/>
      <c r="C223" s="203" t="s">
        <v>469</v>
      </c>
      <c r="D223" s="203" t="s">
        <v>133</v>
      </c>
      <c r="E223" s="204" t="s">
        <v>470</v>
      </c>
      <c r="F223" s="205" t="s">
        <v>471</v>
      </c>
      <c r="G223" s="206" t="s">
        <v>207</v>
      </c>
      <c r="H223" s="207">
        <v>2</v>
      </c>
      <c r="I223" s="208"/>
      <c r="J223" s="209">
        <f t="shared" si="50"/>
        <v>0</v>
      </c>
      <c r="K223" s="210"/>
      <c r="L223" s="38"/>
      <c r="M223" s="211" t="s">
        <v>1</v>
      </c>
      <c r="N223" s="212" t="s">
        <v>42</v>
      </c>
      <c r="O223" s="70"/>
      <c r="P223" s="213">
        <f t="shared" si="51"/>
        <v>0</v>
      </c>
      <c r="Q223" s="213">
        <v>0</v>
      </c>
      <c r="R223" s="213">
        <f t="shared" si="52"/>
        <v>0</v>
      </c>
      <c r="S223" s="213">
        <v>0</v>
      </c>
      <c r="T223" s="214">
        <f t="shared" si="53"/>
        <v>0</v>
      </c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R223" s="215" t="s">
        <v>200</v>
      </c>
      <c r="AT223" s="215" t="s">
        <v>133</v>
      </c>
      <c r="AU223" s="215" t="s">
        <v>138</v>
      </c>
      <c r="AY223" s="16" t="s">
        <v>131</v>
      </c>
      <c r="BE223" s="216">
        <f t="shared" si="54"/>
        <v>0</v>
      </c>
      <c r="BF223" s="216">
        <f t="shared" si="55"/>
        <v>0</v>
      </c>
      <c r="BG223" s="216">
        <f t="shared" si="56"/>
        <v>0</v>
      </c>
      <c r="BH223" s="216">
        <f t="shared" si="57"/>
        <v>0</v>
      </c>
      <c r="BI223" s="216">
        <f t="shared" si="58"/>
        <v>0</v>
      </c>
      <c r="BJ223" s="16" t="s">
        <v>138</v>
      </c>
      <c r="BK223" s="216">
        <f t="shared" si="59"/>
        <v>0</v>
      </c>
      <c r="BL223" s="16" t="s">
        <v>200</v>
      </c>
      <c r="BM223" s="215" t="s">
        <v>472</v>
      </c>
    </row>
    <row r="224" spans="1:65" s="2" customFormat="1" ht="21.75" customHeight="1">
      <c r="A224" s="33"/>
      <c r="B224" s="34"/>
      <c r="C224" s="203" t="s">
        <v>473</v>
      </c>
      <c r="D224" s="203" t="s">
        <v>133</v>
      </c>
      <c r="E224" s="204" t="s">
        <v>474</v>
      </c>
      <c r="F224" s="205" t="s">
        <v>475</v>
      </c>
      <c r="G224" s="206" t="s">
        <v>207</v>
      </c>
      <c r="H224" s="207">
        <v>1</v>
      </c>
      <c r="I224" s="208"/>
      <c r="J224" s="209">
        <f t="shared" si="50"/>
        <v>0</v>
      </c>
      <c r="K224" s="210"/>
      <c r="L224" s="38"/>
      <c r="M224" s="211" t="s">
        <v>1</v>
      </c>
      <c r="N224" s="212" t="s">
        <v>42</v>
      </c>
      <c r="O224" s="70"/>
      <c r="P224" s="213">
        <f t="shared" si="51"/>
        <v>0</v>
      </c>
      <c r="Q224" s="213">
        <v>3.0739999999999999E-4</v>
      </c>
      <c r="R224" s="213">
        <f t="shared" si="52"/>
        <v>3.0739999999999999E-4</v>
      </c>
      <c r="S224" s="213">
        <v>0</v>
      </c>
      <c r="T224" s="214">
        <f t="shared" si="53"/>
        <v>0</v>
      </c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R224" s="215" t="s">
        <v>200</v>
      </c>
      <c r="AT224" s="215" t="s">
        <v>133</v>
      </c>
      <c r="AU224" s="215" t="s">
        <v>138</v>
      </c>
      <c r="AY224" s="16" t="s">
        <v>131</v>
      </c>
      <c r="BE224" s="216">
        <f t="shared" si="54"/>
        <v>0</v>
      </c>
      <c r="BF224" s="216">
        <f t="shared" si="55"/>
        <v>0</v>
      </c>
      <c r="BG224" s="216">
        <f t="shared" si="56"/>
        <v>0</v>
      </c>
      <c r="BH224" s="216">
        <f t="shared" si="57"/>
        <v>0</v>
      </c>
      <c r="BI224" s="216">
        <f t="shared" si="58"/>
        <v>0</v>
      </c>
      <c r="BJ224" s="16" t="s">
        <v>138</v>
      </c>
      <c r="BK224" s="216">
        <f t="shared" si="59"/>
        <v>0</v>
      </c>
      <c r="BL224" s="16" t="s">
        <v>200</v>
      </c>
      <c r="BM224" s="215" t="s">
        <v>476</v>
      </c>
    </row>
    <row r="225" spans="1:65" s="2" customFormat="1" ht="21.75" customHeight="1">
      <c r="A225" s="33"/>
      <c r="B225" s="34"/>
      <c r="C225" s="203" t="s">
        <v>477</v>
      </c>
      <c r="D225" s="203" t="s">
        <v>133</v>
      </c>
      <c r="E225" s="204" t="s">
        <v>478</v>
      </c>
      <c r="F225" s="205" t="s">
        <v>479</v>
      </c>
      <c r="G225" s="206" t="s">
        <v>207</v>
      </c>
      <c r="H225" s="207">
        <v>1</v>
      </c>
      <c r="I225" s="208"/>
      <c r="J225" s="209">
        <f t="shared" si="50"/>
        <v>0</v>
      </c>
      <c r="K225" s="210"/>
      <c r="L225" s="38"/>
      <c r="M225" s="211" t="s">
        <v>1</v>
      </c>
      <c r="N225" s="212" t="s">
        <v>42</v>
      </c>
      <c r="O225" s="70"/>
      <c r="P225" s="213">
        <f t="shared" si="51"/>
        <v>0</v>
      </c>
      <c r="Q225" s="213">
        <v>2.5000000000000001E-4</v>
      </c>
      <c r="R225" s="213">
        <f t="shared" si="52"/>
        <v>2.5000000000000001E-4</v>
      </c>
      <c r="S225" s="213">
        <v>0</v>
      </c>
      <c r="T225" s="214">
        <f t="shared" si="53"/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215" t="s">
        <v>200</v>
      </c>
      <c r="AT225" s="215" t="s">
        <v>133</v>
      </c>
      <c r="AU225" s="215" t="s">
        <v>138</v>
      </c>
      <c r="AY225" s="16" t="s">
        <v>131</v>
      </c>
      <c r="BE225" s="216">
        <f t="shared" si="54"/>
        <v>0</v>
      </c>
      <c r="BF225" s="216">
        <f t="shared" si="55"/>
        <v>0</v>
      </c>
      <c r="BG225" s="216">
        <f t="shared" si="56"/>
        <v>0</v>
      </c>
      <c r="BH225" s="216">
        <f t="shared" si="57"/>
        <v>0</v>
      </c>
      <c r="BI225" s="216">
        <f t="shared" si="58"/>
        <v>0</v>
      </c>
      <c r="BJ225" s="16" t="s">
        <v>138</v>
      </c>
      <c r="BK225" s="216">
        <f t="shared" si="59"/>
        <v>0</v>
      </c>
      <c r="BL225" s="16" t="s">
        <v>200</v>
      </c>
      <c r="BM225" s="215" t="s">
        <v>480</v>
      </c>
    </row>
    <row r="226" spans="1:65" s="2" customFormat="1" ht="21.75" customHeight="1">
      <c r="A226" s="33"/>
      <c r="B226" s="34"/>
      <c r="C226" s="203" t="s">
        <v>481</v>
      </c>
      <c r="D226" s="203" t="s">
        <v>133</v>
      </c>
      <c r="E226" s="204" t="s">
        <v>482</v>
      </c>
      <c r="F226" s="205" t="s">
        <v>483</v>
      </c>
      <c r="G226" s="206" t="s">
        <v>150</v>
      </c>
      <c r="H226" s="207">
        <v>6.3E-2</v>
      </c>
      <c r="I226" s="208"/>
      <c r="J226" s="209">
        <f t="shared" si="50"/>
        <v>0</v>
      </c>
      <c r="K226" s="210"/>
      <c r="L226" s="38"/>
      <c r="M226" s="211" t="s">
        <v>1</v>
      </c>
      <c r="N226" s="212" t="s">
        <v>42</v>
      </c>
      <c r="O226" s="70"/>
      <c r="P226" s="213">
        <f t="shared" si="51"/>
        <v>0</v>
      </c>
      <c r="Q226" s="213">
        <v>0</v>
      </c>
      <c r="R226" s="213">
        <f t="shared" si="52"/>
        <v>0</v>
      </c>
      <c r="S226" s="213">
        <v>0</v>
      </c>
      <c r="T226" s="214">
        <f t="shared" si="53"/>
        <v>0</v>
      </c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R226" s="215" t="s">
        <v>200</v>
      </c>
      <c r="AT226" s="215" t="s">
        <v>133</v>
      </c>
      <c r="AU226" s="215" t="s">
        <v>138</v>
      </c>
      <c r="AY226" s="16" t="s">
        <v>131</v>
      </c>
      <c r="BE226" s="216">
        <f t="shared" si="54"/>
        <v>0</v>
      </c>
      <c r="BF226" s="216">
        <f t="shared" si="55"/>
        <v>0</v>
      </c>
      <c r="BG226" s="216">
        <f t="shared" si="56"/>
        <v>0</v>
      </c>
      <c r="BH226" s="216">
        <f t="shared" si="57"/>
        <v>0</v>
      </c>
      <c r="BI226" s="216">
        <f t="shared" si="58"/>
        <v>0</v>
      </c>
      <c r="BJ226" s="16" t="s">
        <v>138</v>
      </c>
      <c r="BK226" s="216">
        <f t="shared" si="59"/>
        <v>0</v>
      </c>
      <c r="BL226" s="16" t="s">
        <v>200</v>
      </c>
      <c r="BM226" s="215" t="s">
        <v>484</v>
      </c>
    </row>
    <row r="227" spans="1:65" s="12" customFormat="1" ht="22.9" customHeight="1">
      <c r="B227" s="187"/>
      <c r="C227" s="188"/>
      <c r="D227" s="189" t="s">
        <v>75</v>
      </c>
      <c r="E227" s="201" t="s">
        <v>485</v>
      </c>
      <c r="F227" s="201" t="s">
        <v>486</v>
      </c>
      <c r="G227" s="188"/>
      <c r="H227" s="188"/>
      <c r="I227" s="191"/>
      <c r="J227" s="202">
        <f>BK227</f>
        <v>0</v>
      </c>
      <c r="K227" s="188"/>
      <c r="L227" s="193"/>
      <c r="M227" s="194"/>
      <c r="N227" s="195"/>
      <c r="O227" s="195"/>
      <c r="P227" s="196">
        <f>SUM(P228:P233)</f>
        <v>0</v>
      </c>
      <c r="Q227" s="195"/>
      <c r="R227" s="196">
        <f>SUM(R228:R233)</f>
        <v>0</v>
      </c>
      <c r="S227" s="195"/>
      <c r="T227" s="197">
        <f>SUM(T228:T233)</f>
        <v>0</v>
      </c>
      <c r="AR227" s="198" t="s">
        <v>84</v>
      </c>
      <c r="AT227" s="199" t="s">
        <v>75</v>
      </c>
      <c r="AU227" s="199" t="s">
        <v>84</v>
      </c>
      <c r="AY227" s="198" t="s">
        <v>131</v>
      </c>
      <c r="BK227" s="200">
        <f>SUM(BK228:BK233)</f>
        <v>0</v>
      </c>
    </row>
    <row r="228" spans="1:65" s="2" customFormat="1" ht="16.5" customHeight="1">
      <c r="A228" s="33"/>
      <c r="B228" s="34"/>
      <c r="C228" s="203" t="s">
        <v>487</v>
      </c>
      <c r="D228" s="203" t="s">
        <v>133</v>
      </c>
      <c r="E228" s="204" t="s">
        <v>488</v>
      </c>
      <c r="F228" s="205" t="s">
        <v>489</v>
      </c>
      <c r="G228" s="206" t="s">
        <v>207</v>
      </c>
      <c r="H228" s="207">
        <v>1</v>
      </c>
      <c r="I228" s="208"/>
      <c r="J228" s="209">
        <f t="shared" ref="J228:J233" si="60">ROUND(I228*H228,2)</f>
        <v>0</v>
      </c>
      <c r="K228" s="210"/>
      <c r="L228" s="38"/>
      <c r="M228" s="211" t="s">
        <v>1</v>
      </c>
      <c r="N228" s="212" t="s">
        <v>42</v>
      </c>
      <c r="O228" s="70"/>
      <c r="P228" s="213">
        <f t="shared" ref="P228:P233" si="61">O228*H228</f>
        <v>0</v>
      </c>
      <c r="Q228" s="213">
        <v>0</v>
      </c>
      <c r="R228" s="213">
        <f t="shared" ref="R228:R233" si="62">Q228*H228</f>
        <v>0</v>
      </c>
      <c r="S228" s="213">
        <v>0</v>
      </c>
      <c r="T228" s="214">
        <f t="shared" ref="T228:T233" si="63">S228*H228</f>
        <v>0</v>
      </c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R228" s="215" t="s">
        <v>200</v>
      </c>
      <c r="AT228" s="215" t="s">
        <v>133</v>
      </c>
      <c r="AU228" s="215" t="s">
        <v>138</v>
      </c>
      <c r="AY228" s="16" t="s">
        <v>131</v>
      </c>
      <c r="BE228" s="216">
        <f t="shared" ref="BE228:BE233" si="64">IF(N228="základná",J228,0)</f>
        <v>0</v>
      </c>
      <c r="BF228" s="216">
        <f t="shared" ref="BF228:BF233" si="65">IF(N228="znížená",J228,0)</f>
        <v>0</v>
      </c>
      <c r="BG228" s="216">
        <f t="shared" ref="BG228:BG233" si="66">IF(N228="zákl. prenesená",J228,0)</f>
        <v>0</v>
      </c>
      <c r="BH228" s="216">
        <f t="shared" ref="BH228:BH233" si="67">IF(N228="zníž. prenesená",J228,0)</f>
        <v>0</v>
      </c>
      <c r="BI228" s="216">
        <f t="shared" ref="BI228:BI233" si="68">IF(N228="nulová",J228,0)</f>
        <v>0</v>
      </c>
      <c r="BJ228" s="16" t="s">
        <v>138</v>
      </c>
      <c r="BK228" s="216">
        <f t="shared" ref="BK228:BK233" si="69">ROUND(I228*H228,2)</f>
        <v>0</v>
      </c>
      <c r="BL228" s="16" t="s">
        <v>200</v>
      </c>
      <c r="BM228" s="215" t="s">
        <v>490</v>
      </c>
    </row>
    <row r="229" spans="1:65" s="2" customFormat="1" ht="55.5" customHeight="1">
      <c r="A229" s="33"/>
      <c r="B229" s="34"/>
      <c r="C229" s="217" t="s">
        <v>491</v>
      </c>
      <c r="D229" s="217" t="s">
        <v>147</v>
      </c>
      <c r="E229" s="218" t="s">
        <v>492</v>
      </c>
      <c r="F229" s="219" t="s">
        <v>493</v>
      </c>
      <c r="G229" s="220" t="s">
        <v>207</v>
      </c>
      <c r="H229" s="221">
        <v>1</v>
      </c>
      <c r="I229" s="222"/>
      <c r="J229" s="223">
        <f t="shared" si="60"/>
        <v>0</v>
      </c>
      <c r="K229" s="224"/>
      <c r="L229" s="225"/>
      <c r="M229" s="226" t="s">
        <v>1</v>
      </c>
      <c r="N229" s="227" t="s">
        <v>42</v>
      </c>
      <c r="O229" s="70"/>
      <c r="P229" s="213">
        <f t="shared" si="61"/>
        <v>0</v>
      </c>
      <c r="Q229" s="213">
        <v>0</v>
      </c>
      <c r="R229" s="213">
        <f t="shared" si="62"/>
        <v>0</v>
      </c>
      <c r="S229" s="213">
        <v>0</v>
      </c>
      <c r="T229" s="214">
        <f t="shared" si="63"/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215" t="s">
        <v>263</v>
      </c>
      <c r="AT229" s="215" t="s">
        <v>147</v>
      </c>
      <c r="AU229" s="215" t="s">
        <v>138</v>
      </c>
      <c r="AY229" s="16" t="s">
        <v>131</v>
      </c>
      <c r="BE229" s="216">
        <f t="shared" si="64"/>
        <v>0</v>
      </c>
      <c r="BF229" s="216">
        <f t="shared" si="65"/>
        <v>0</v>
      </c>
      <c r="BG229" s="216">
        <f t="shared" si="66"/>
        <v>0</v>
      </c>
      <c r="BH229" s="216">
        <f t="shared" si="67"/>
        <v>0</v>
      </c>
      <c r="BI229" s="216">
        <f t="shared" si="68"/>
        <v>0</v>
      </c>
      <c r="BJ229" s="16" t="s">
        <v>138</v>
      </c>
      <c r="BK229" s="216">
        <f t="shared" si="69"/>
        <v>0</v>
      </c>
      <c r="BL229" s="16" t="s">
        <v>200</v>
      </c>
      <c r="BM229" s="215" t="s">
        <v>494</v>
      </c>
    </row>
    <row r="230" spans="1:65" s="2" customFormat="1" ht="21.75" customHeight="1">
      <c r="A230" s="33"/>
      <c r="B230" s="34"/>
      <c r="C230" s="203" t="s">
        <v>495</v>
      </c>
      <c r="D230" s="203" t="s">
        <v>133</v>
      </c>
      <c r="E230" s="204" t="s">
        <v>496</v>
      </c>
      <c r="F230" s="205" t="s">
        <v>497</v>
      </c>
      <c r="G230" s="206" t="s">
        <v>207</v>
      </c>
      <c r="H230" s="207">
        <v>1</v>
      </c>
      <c r="I230" s="208"/>
      <c r="J230" s="209">
        <f t="shared" si="60"/>
        <v>0</v>
      </c>
      <c r="K230" s="210"/>
      <c r="L230" s="38"/>
      <c r="M230" s="211" t="s">
        <v>1</v>
      </c>
      <c r="N230" s="212" t="s">
        <v>42</v>
      </c>
      <c r="O230" s="70"/>
      <c r="P230" s="213">
        <f t="shared" si="61"/>
        <v>0</v>
      </c>
      <c r="Q230" s="213">
        <v>0</v>
      </c>
      <c r="R230" s="213">
        <f t="shared" si="62"/>
        <v>0</v>
      </c>
      <c r="S230" s="213">
        <v>0</v>
      </c>
      <c r="T230" s="214">
        <f t="shared" si="63"/>
        <v>0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215" t="s">
        <v>200</v>
      </c>
      <c r="AT230" s="215" t="s">
        <v>133</v>
      </c>
      <c r="AU230" s="215" t="s">
        <v>138</v>
      </c>
      <c r="AY230" s="16" t="s">
        <v>131</v>
      </c>
      <c r="BE230" s="216">
        <f t="shared" si="64"/>
        <v>0</v>
      </c>
      <c r="BF230" s="216">
        <f t="shared" si="65"/>
        <v>0</v>
      </c>
      <c r="BG230" s="216">
        <f t="shared" si="66"/>
        <v>0</v>
      </c>
      <c r="BH230" s="216">
        <f t="shared" si="67"/>
        <v>0</v>
      </c>
      <c r="BI230" s="216">
        <f t="shared" si="68"/>
        <v>0</v>
      </c>
      <c r="BJ230" s="16" t="s">
        <v>138</v>
      </c>
      <c r="BK230" s="216">
        <f t="shared" si="69"/>
        <v>0</v>
      </c>
      <c r="BL230" s="16" t="s">
        <v>200</v>
      </c>
      <c r="BM230" s="215" t="s">
        <v>498</v>
      </c>
    </row>
    <row r="231" spans="1:65" s="2" customFormat="1" ht="16.5" customHeight="1">
      <c r="A231" s="33"/>
      <c r="B231" s="34"/>
      <c r="C231" s="217" t="s">
        <v>499</v>
      </c>
      <c r="D231" s="217" t="s">
        <v>147</v>
      </c>
      <c r="E231" s="218" t="s">
        <v>500</v>
      </c>
      <c r="F231" s="219" t="s">
        <v>501</v>
      </c>
      <c r="G231" s="220" t="s">
        <v>207</v>
      </c>
      <c r="H231" s="221">
        <v>1</v>
      </c>
      <c r="I231" s="222"/>
      <c r="J231" s="223">
        <f t="shared" si="60"/>
        <v>0</v>
      </c>
      <c r="K231" s="224"/>
      <c r="L231" s="225"/>
      <c r="M231" s="226" t="s">
        <v>1</v>
      </c>
      <c r="N231" s="227" t="s">
        <v>42</v>
      </c>
      <c r="O231" s="70"/>
      <c r="P231" s="213">
        <f t="shared" si="61"/>
        <v>0</v>
      </c>
      <c r="Q231" s="213">
        <v>0</v>
      </c>
      <c r="R231" s="213">
        <f t="shared" si="62"/>
        <v>0</v>
      </c>
      <c r="S231" s="213">
        <v>0</v>
      </c>
      <c r="T231" s="214">
        <f t="shared" si="63"/>
        <v>0</v>
      </c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R231" s="215" t="s">
        <v>263</v>
      </c>
      <c r="AT231" s="215" t="s">
        <v>147</v>
      </c>
      <c r="AU231" s="215" t="s">
        <v>138</v>
      </c>
      <c r="AY231" s="16" t="s">
        <v>131</v>
      </c>
      <c r="BE231" s="216">
        <f t="shared" si="64"/>
        <v>0</v>
      </c>
      <c r="BF231" s="216">
        <f t="shared" si="65"/>
        <v>0</v>
      </c>
      <c r="BG231" s="216">
        <f t="shared" si="66"/>
        <v>0</v>
      </c>
      <c r="BH231" s="216">
        <f t="shared" si="67"/>
        <v>0</v>
      </c>
      <c r="BI231" s="216">
        <f t="shared" si="68"/>
        <v>0</v>
      </c>
      <c r="BJ231" s="16" t="s">
        <v>138</v>
      </c>
      <c r="BK231" s="216">
        <f t="shared" si="69"/>
        <v>0</v>
      </c>
      <c r="BL231" s="16" t="s">
        <v>200</v>
      </c>
      <c r="BM231" s="215" t="s">
        <v>502</v>
      </c>
    </row>
    <row r="232" spans="1:65" s="2" customFormat="1" ht="16.5" customHeight="1">
      <c r="A232" s="33"/>
      <c r="B232" s="34"/>
      <c r="C232" s="203" t="s">
        <v>503</v>
      </c>
      <c r="D232" s="203" t="s">
        <v>133</v>
      </c>
      <c r="E232" s="204" t="s">
        <v>504</v>
      </c>
      <c r="F232" s="205" t="s">
        <v>505</v>
      </c>
      <c r="G232" s="206" t="s">
        <v>207</v>
      </c>
      <c r="H232" s="207">
        <v>1</v>
      </c>
      <c r="I232" s="208"/>
      <c r="J232" s="209">
        <f t="shared" si="60"/>
        <v>0</v>
      </c>
      <c r="K232" s="210"/>
      <c r="L232" s="38"/>
      <c r="M232" s="211" t="s">
        <v>1</v>
      </c>
      <c r="N232" s="212" t="s">
        <v>42</v>
      </c>
      <c r="O232" s="70"/>
      <c r="P232" s="213">
        <f t="shared" si="61"/>
        <v>0</v>
      </c>
      <c r="Q232" s="213">
        <v>0</v>
      </c>
      <c r="R232" s="213">
        <f t="shared" si="62"/>
        <v>0</v>
      </c>
      <c r="S232" s="213">
        <v>0</v>
      </c>
      <c r="T232" s="214">
        <f t="shared" si="63"/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215" t="s">
        <v>200</v>
      </c>
      <c r="AT232" s="215" t="s">
        <v>133</v>
      </c>
      <c r="AU232" s="215" t="s">
        <v>138</v>
      </c>
      <c r="AY232" s="16" t="s">
        <v>131</v>
      </c>
      <c r="BE232" s="216">
        <f t="shared" si="64"/>
        <v>0</v>
      </c>
      <c r="BF232" s="216">
        <f t="shared" si="65"/>
        <v>0</v>
      </c>
      <c r="BG232" s="216">
        <f t="shared" si="66"/>
        <v>0</v>
      </c>
      <c r="BH232" s="216">
        <f t="shared" si="67"/>
        <v>0</v>
      </c>
      <c r="BI232" s="216">
        <f t="shared" si="68"/>
        <v>0</v>
      </c>
      <c r="BJ232" s="16" t="s">
        <v>138</v>
      </c>
      <c r="BK232" s="216">
        <f t="shared" si="69"/>
        <v>0</v>
      </c>
      <c r="BL232" s="16" t="s">
        <v>200</v>
      </c>
      <c r="BM232" s="215" t="s">
        <v>506</v>
      </c>
    </row>
    <row r="233" spans="1:65" s="2" customFormat="1" ht="21.75" customHeight="1">
      <c r="A233" s="33"/>
      <c r="B233" s="34"/>
      <c r="C233" s="203" t="s">
        <v>507</v>
      </c>
      <c r="D233" s="203" t="s">
        <v>133</v>
      </c>
      <c r="E233" s="204" t="s">
        <v>508</v>
      </c>
      <c r="F233" s="205" t="s">
        <v>509</v>
      </c>
      <c r="G233" s="206" t="s">
        <v>150</v>
      </c>
      <c r="H233" s="207">
        <v>1.179</v>
      </c>
      <c r="I233" s="208"/>
      <c r="J233" s="209">
        <f t="shared" si="60"/>
        <v>0</v>
      </c>
      <c r="K233" s="210"/>
      <c r="L233" s="38"/>
      <c r="M233" s="211" t="s">
        <v>1</v>
      </c>
      <c r="N233" s="212" t="s">
        <v>42</v>
      </c>
      <c r="O233" s="70"/>
      <c r="P233" s="213">
        <f t="shared" si="61"/>
        <v>0</v>
      </c>
      <c r="Q233" s="213">
        <v>0</v>
      </c>
      <c r="R233" s="213">
        <f t="shared" si="62"/>
        <v>0</v>
      </c>
      <c r="S233" s="213">
        <v>0</v>
      </c>
      <c r="T233" s="214">
        <f t="shared" si="63"/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215" t="s">
        <v>200</v>
      </c>
      <c r="AT233" s="215" t="s">
        <v>133</v>
      </c>
      <c r="AU233" s="215" t="s">
        <v>138</v>
      </c>
      <c r="AY233" s="16" t="s">
        <v>131</v>
      </c>
      <c r="BE233" s="216">
        <f t="shared" si="64"/>
        <v>0</v>
      </c>
      <c r="BF233" s="216">
        <f t="shared" si="65"/>
        <v>0</v>
      </c>
      <c r="BG233" s="216">
        <f t="shared" si="66"/>
        <v>0</v>
      </c>
      <c r="BH233" s="216">
        <f t="shared" si="67"/>
        <v>0</v>
      </c>
      <c r="BI233" s="216">
        <f t="shared" si="68"/>
        <v>0</v>
      </c>
      <c r="BJ233" s="16" t="s">
        <v>138</v>
      </c>
      <c r="BK233" s="216">
        <f t="shared" si="69"/>
        <v>0</v>
      </c>
      <c r="BL233" s="16" t="s">
        <v>200</v>
      </c>
      <c r="BM233" s="215" t="s">
        <v>510</v>
      </c>
    </row>
    <row r="234" spans="1:65" s="12" customFormat="1" ht="22.9" customHeight="1">
      <c r="B234" s="187"/>
      <c r="C234" s="188"/>
      <c r="D234" s="189" t="s">
        <v>75</v>
      </c>
      <c r="E234" s="201" t="s">
        <v>511</v>
      </c>
      <c r="F234" s="201" t="s">
        <v>512</v>
      </c>
      <c r="G234" s="188"/>
      <c r="H234" s="188"/>
      <c r="I234" s="191"/>
      <c r="J234" s="202">
        <f>BK234</f>
        <v>0</v>
      </c>
      <c r="K234" s="188"/>
      <c r="L234" s="193"/>
      <c r="M234" s="194"/>
      <c r="N234" s="195"/>
      <c r="O234" s="195"/>
      <c r="P234" s="196">
        <f>P235</f>
        <v>0</v>
      </c>
      <c r="Q234" s="195"/>
      <c r="R234" s="196">
        <f>R235</f>
        <v>1.1788664400000001E-2</v>
      </c>
      <c r="S234" s="195"/>
      <c r="T234" s="197">
        <f>T235</f>
        <v>0</v>
      </c>
      <c r="AR234" s="198" t="s">
        <v>138</v>
      </c>
      <c r="AT234" s="199" t="s">
        <v>75</v>
      </c>
      <c r="AU234" s="199" t="s">
        <v>84</v>
      </c>
      <c r="AY234" s="198" t="s">
        <v>131</v>
      </c>
      <c r="BK234" s="200">
        <f>BK235</f>
        <v>0</v>
      </c>
    </row>
    <row r="235" spans="1:65" s="2" customFormat="1" ht="33" customHeight="1">
      <c r="A235" s="33"/>
      <c r="B235" s="34"/>
      <c r="C235" s="203" t="s">
        <v>513</v>
      </c>
      <c r="D235" s="203" t="s">
        <v>133</v>
      </c>
      <c r="E235" s="204" t="s">
        <v>514</v>
      </c>
      <c r="F235" s="205" t="s">
        <v>515</v>
      </c>
      <c r="G235" s="206" t="s">
        <v>176</v>
      </c>
      <c r="H235" s="207">
        <v>55.268000000000001</v>
      </c>
      <c r="I235" s="208"/>
      <c r="J235" s="209">
        <f>ROUND(I235*H235,2)</f>
        <v>0</v>
      </c>
      <c r="K235" s="210"/>
      <c r="L235" s="38"/>
      <c r="M235" s="228" t="s">
        <v>1</v>
      </c>
      <c r="N235" s="229" t="s">
        <v>42</v>
      </c>
      <c r="O235" s="230"/>
      <c r="P235" s="231">
        <f>O235*H235</f>
        <v>0</v>
      </c>
      <c r="Q235" s="231">
        <v>2.1330000000000001E-4</v>
      </c>
      <c r="R235" s="231">
        <f>Q235*H235</f>
        <v>1.1788664400000001E-2</v>
      </c>
      <c r="S235" s="231">
        <v>0</v>
      </c>
      <c r="T235" s="232">
        <f>S235*H235</f>
        <v>0</v>
      </c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R235" s="215" t="s">
        <v>200</v>
      </c>
      <c r="AT235" s="215" t="s">
        <v>133</v>
      </c>
      <c r="AU235" s="215" t="s">
        <v>138</v>
      </c>
      <c r="AY235" s="16" t="s">
        <v>131</v>
      </c>
      <c r="BE235" s="216">
        <f>IF(N235="základná",J235,0)</f>
        <v>0</v>
      </c>
      <c r="BF235" s="216">
        <f>IF(N235="znížená",J235,0)</f>
        <v>0</v>
      </c>
      <c r="BG235" s="216">
        <f>IF(N235="zákl. prenesená",J235,0)</f>
        <v>0</v>
      </c>
      <c r="BH235" s="216">
        <f>IF(N235="zníž. prenesená",J235,0)</f>
        <v>0</v>
      </c>
      <c r="BI235" s="216">
        <f>IF(N235="nulová",J235,0)</f>
        <v>0</v>
      </c>
      <c r="BJ235" s="16" t="s">
        <v>138</v>
      </c>
      <c r="BK235" s="216">
        <f>ROUND(I235*H235,2)</f>
        <v>0</v>
      </c>
      <c r="BL235" s="16" t="s">
        <v>200</v>
      </c>
      <c r="BM235" s="215" t="s">
        <v>516</v>
      </c>
    </row>
    <row r="236" spans="1:65" s="2" customFormat="1" ht="6.95" customHeight="1">
      <c r="A236" s="33"/>
      <c r="B236" s="53"/>
      <c r="C236" s="54"/>
      <c r="D236" s="54"/>
      <c r="E236" s="54"/>
      <c r="F236" s="54"/>
      <c r="G236" s="54"/>
      <c r="H236" s="54"/>
      <c r="I236" s="151"/>
      <c r="J236" s="54"/>
      <c r="K236" s="54"/>
      <c r="L236" s="38"/>
      <c r="M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</row>
  </sheetData>
  <sheetProtection algorithmName="SHA-512" hashValue="eQsp2lktSNRxpbd0+t8KK97OTxTrmyzAvKEph3mQr2XRIGW9grhcVzdS1KhVnmvjoktZhAJBoUEvfENFW8dTuw==" saltValue="mL9Mn/RYF5VRcfxUHRP2+AsIrIaXh2NLnavdHf2QVhkeW6nSjUT8C4AbO0vnkvMvyOTfjBvsiP6rX9bbbMFBtA==" spinCount="100000" sheet="1" objects="1" scenarios="1" formatColumns="0" formatRows="0" autoFilter="0"/>
  <autoFilter ref="C129:K235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87"/>
  <sheetViews>
    <sheetView showGridLines="0" tabSelected="1" topLeftCell="A124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7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AT2" s="16" t="s">
        <v>88</v>
      </c>
    </row>
    <row r="3" spans="1:46" s="1" customFormat="1" ht="6.95" hidden="1" customHeight="1">
      <c r="B3" s="108"/>
      <c r="C3" s="109"/>
      <c r="D3" s="109"/>
      <c r="E3" s="109"/>
      <c r="F3" s="109"/>
      <c r="G3" s="109"/>
      <c r="H3" s="109"/>
      <c r="I3" s="110"/>
      <c r="J3" s="109"/>
      <c r="K3" s="109"/>
      <c r="L3" s="19"/>
      <c r="AT3" s="16" t="s">
        <v>76</v>
      </c>
    </row>
    <row r="4" spans="1:46" s="1" customFormat="1" ht="24.95" hidden="1" customHeight="1">
      <c r="B4" s="19"/>
      <c r="D4" s="111" t="s">
        <v>95</v>
      </c>
      <c r="I4" s="107"/>
      <c r="L4" s="19"/>
      <c r="M4" s="112" t="s">
        <v>10</v>
      </c>
      <c r="AT4" s="16" t="s">
        <v>4</v>
      </c>
    </row>
    <row r="5" spans="1:46" s="1" customFormat="1" ht="6.95" hidden="1" customHeight="1">
      <c r="B5" s="19"/>
      <c r="I5" s="107"/>
      <c r="L5" s="19"/>
    </row>
    <row r="6" spans="1:46" s="1" customFormat="1" ht="12" hidden="1" customHeight="1">
      <c r="B6" s="19"/>
      <c r="D6" s="113" t="s">
        <v>16</v>
      </c>
      <c r="I6" s="107"/>
      <c r="L6" s="19"/>
    </row>
    <row r="7" spans="1:46" s="1" customFormat="1" ht="16.5" hidden="1" customHeight="1">
      <c r="B7" s="19"/>
      <c r="E7" s="298" t="str">
        <f>'Rekapitulácia stavby'!K6</f>
        <v>Stavebné úpravy hasičskej zbrojnice v Starej Ľubovni</v>
      </c>
      <c r="F7" s="299"/>
      <c r="G7" s="299"/>
      <c r="H7" s="299"/>
      <c r="I7" s="107"/>
      <c r="L7" s="19"/>
    </row>
    <row r="8" spans="1:46" s="2" customFormat="1" ht="12" hidden="1" customHeight="1">
      <c r="A8" s="33"/>
      <c r="B8" s="38"/>
      <c r="C8" s="33"/>
      <c r="D8" s="113" t="s">
        <v>96</v>
      </c>
      <c r="E8" s="33"/>
      <c r="F8" s="33"/>
      <c r="G8" s="33"/>
      <c r="H8" s="33"/>
      <c r="I8" s="114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hidden="1" customHeight="1">
      <c r="A9" s="33"/>
      <c r="B9" s="38"/>
      <c r="C9" s="33"/>
      <c r="D9" s="33"/>
      <c r="E9" s="300" t="s">
        <v>517</v>
      </c>
      <c r="F9" s="301"/>
      <c r="G9" s="301"/>
      <c r="H9" s="301"/>
      <c r="I9" s="114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 hidden="1">
      <c r="A10" s="33"/>
      <c r="B10" s="38"/>
      <c r="C10" s="33"/>
      <c r="D10" s="33"/>
      <c r="E10" s="33"/>
      <c r="F10" s="33"/>
      <c r="G10" s="33"/>
      <c r="H10" s="33"/>
      <c r="I10" s="114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hidden="1" customHeight="1">
      <c r="A11" s="33"/>
      <c r="B11" s="38"/>
      <c r="C11" s="33"/>
      <c r="D11" s="113" t="s">
        <v>18</v>
      </c>
      <c r="E11" s="33"/>
      <c r="F11" s="115" t="s">
        <v>1</v>
      </c>
      <c r="G11" s="33"/>
      <c r="H11" s="33"/>
      <c r="I11" s="116" t="s">
        <v>19</v>
      </c>
      <c r="J11" s="115" t="s">
        <v>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hidden="1" customHeight="1">
      <c r="A12" s="33"/>
      <c r="B12" s="38"/>
      <c r="C12" s="33"/>
      <c r="D12" s="113" t="s">
        <v>20</v>
      </c>
      <c r="E12" s="33"/>
      <c r="F12" s="115" t="s">
        <v>21</v>
      </c>
      <c r="G12" s="33"/>
      <c r="H12" s="33"/>
      <c r="I12" s="116" t="s">
        <v>22</v>
      </c>
      <c r="J12" s="117" t="str">
        <f>'Rekapitulácia stavby'!AN8</f>
        <v>19. 3. 2020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hidden="1" customHeight="1">
      <c r="A13" s="33"/>
      <c r="B13" s="38"/>
      <c r="C13" s="33"/>
      <c r="D13" s="33"/>
      <c r="E13" s="33"/>
      <c r="F13" s="33"/>
      <c r="G13" s="33"/>
      <c r="H13" s="33"/>
      <c r="I13" s="114"/>
      <c r="J13" s="33"/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hidden="1" customHeight="1">
      <c r="A14" s="33"/>
      <c r="B14" s="38"/>
      <c r="C14" s="33"/>
      <c r="D14" s="113" t="s">
        <v>24</v>
      </c>
      <c r="E14" s="33"/>
      <c r="F14" s="33"/>
      <c r="G14" s="33"/>
      <c r="H14" s="33"/>
      <c r="I14" s="116" t="s">
        <v>25</v>
      </c>
      <c r="J14" s="115" t="s">
        <v>1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hidden="1" customHeight="1">
      <c r="A15" s="33"/>
      <c r="B15" s="38"/>
      <c r="C15" s="33"/>
      <c r="D15" s="33"/>
      <c r="E15" s="115" t="s">
        <v>26</v>
      </c>
      <c r="F15" s="33"/>
      <c r="G15" s="33"/>
      <c r="H15" s="33"/>
      <c r="I15" s="116" t="s">
        <v>27</v>
      </c>
      <c r="J15" s="115" t="s">
        <v>1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hidden="1" customHeight="1">
      <c r="A16" s="33"/>
      <c r="B16" s="38"/>
      <c r="C16" s="33"/>
      <c r="D16" s="33"/>
      <c r="E16" s="33"/>
      <c r="F16" s="33"/>
      <c r="G16" s="33"/>
      <c r="H16" s="33"/>
      <c r="I16" s="114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hidden="1" customHeight="1">
      <c r="A17" s="33"/>
      <c r="B17" s="38"/>
      <c r="C17" s="33"/>
      <c r="D17" s="113" t="s">
        <v>28</v>
      </c>
      <c r="E17" s="33"/>
      <c r="F17" s="33"/>
      <c r="G17" s="33"/>
      <c r="H17" s="33"/>
      <c r="I17" s="116" t="s">
        <v>25</v>
      </c>
      <c r="J17" s="29" t="str">
        <f>'Rekapitulácia stavby'!AN13</f>
        <v>Vyplň údaj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hidden="1" customHeight="1">
      <c r="A18" s="33"/>
      <c r="B18" s="38"/>
      <c r="C18" s="33"/>
      <c r="D18" s="33"/>
      <c r="E18" s="302" t="str">
        <f>'Rekapitulácia stavby'!E14</f>
        <v>Vyplň údaj</v>
      </c>
      <c r="F18" s="303"/>
      <c r="G18" s="303"/>
      <c r="H18" s="303"/>
      <c r="I18" s="116" t="s">
        <v>27</v>
      </c>
      <c r="J18" s="29" t="str">
        <f>'Rekapitulácia stavby'!AN14</f>
        <v>Vyplň údaj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hidden="1" customHeight="1">
      <c r="A19" s="33"/>
      <c r="B19" s="38"/>
      <c r="C19" s="33"/>
      <c r="D19" s="33"/>
      <c r="E19" s="33"/>
      <c r="F19" s="33"/>
      <c r="G19" s="33"/>
      <c r="H19" s="33"/>
      <c r="I19" s="114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hidden="1" customHeight="1">
      <c r="A20" s="33"/>
      <c r="B20" s="38"/>
      <c r="C20" s="33"/>
      <c r="D20" s="113" t="s">
        <v>30</v>
      </c>
      <c r="E20" s="33"/>
      <c r="F20" s="33"/>
      <c r="G20" s="33"/>
      <c r="H20" s="33"/>
      <c r="I20" s="116" t="s">
        <v>25</v>
      </c>
      <c r="J20" s="115" t="s">
        <v>1</v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hidden="1" customHeight="1">
      <c r="A21" s="33"/>
      <c r="B21" s="38"/>
      <c r="C21" s="33"/>
      <c r="D21" s="33"/>
      <c r="E21" s="115" t="s">
        <v>31</v>
      </c>
      <c r="F21" s="33"/>
      <c r="G21" s="33"/>
      <c r="H21" s="33"/>
      <c r="I21" s="116" t="s">
        <v>27</v>
      </c>
      <c r="J21" s="115" t="s">
        <v>1</v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hidden="1" customHeight="1">
      <c r="A22" s="33"/>
      <c r="B22" s="38"/>
      <c r="C22" s="33"/>
      <c r="D22" s="33"/>
      <c r="E22" s="33"/>
      <c r="F22" s="33"/>
      <c r="G22" s="33"/>
      <c r="H22" s="33"/>
      <c r="I22" s="114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hidden="1" customHeight="1">
      <c r="A23" s="33"/>
      <c r="B23" s="38"/>
      <c r="C23" s="33"/>
      <c r="D23" s="113" t="s">
        <v>33</v>
      </c>
      <c r="E23" s="33"/>
      <c r="F23" s="33"/>
      <c r="G23" s="33"/>
      <c r="H23" s="33"/>
      <c r="I23" s="116" t="s">
        <v>25</v>
      </c>
      <c r="J23" s="115" t="s">
        <v>1</v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hidden="1" customHeight="1">
      <c r="A24" s="33"/>
      <c r="B24" s="38"/>
      <c r="C24" s="33"/>
      <c r="D24" s="33"/>
      <c r="E24" s="115" t="s">
        <v>34</v>
      </c>
      <c r="F24" s="33"/>
      <c r="G24" s="33"/>
      <c r="H24" s="33"/>
      <c r="I24" s="116" t="s">
        <v>27</v>
      </c>
      <c r="J24" s="115" t="s">
        <v>1</v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hidden="1" customHeight="1">
      <c r="A25" s="33"/>
      <c r="B25" s="38"/>
      <c r="C25" s="33"/>
      <c r="D25" s="33"/>
      <c r="E25" s="33"/>
      <c r="F25" s="33"/>
      <c r="G25" s="33"/>
      <c r="H25" s="33"/>
      <c r="I25" s="114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hidden="1" customHeight="1">
      <c r="A26" s="33"/>
      <c r="B26" s="38"/>
      <c r="C26" s="33"/>
      <c r="D26" s="113" t="s">
        <v>35</v>
      </c>
      <c r="E26" s="33"/>
      <c r="F26" s="33"/>
      <c r="G26" s="33"/>
      <c r="H26" s="33"/>
      <c r="I26" s="114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hidden="1" customHeight="1">
      <c r="A27" s="118"/>
      <c r="B27" s="119"/>
      <c r="C27" s="118"/>
      <c r="D27" s="118"/>
      <c r="E27" s="304" t="s">
        <v>1</v>
      </c>
      <c r="F27" s="304"/>
      <c r="G27" s="304"/>
      <c r="H27" s="304"/>
      <c r="I27" s="120"/>
      <c r="J27" s="118"/>
      <c r="K27" s="118"/>
      <c r="L27" s="121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pans="1:31" s="2" customFormat="1" ht="6.95" hidden="1" customHeight="1">
      <c r="A28" s="33"/>
      <c r="B28" s="38"/>
      <c r="C28" s="33"/>
      <c r="D28" s="33"/>
      <c r="E28" s="33"/>
      <c r="F28" s="33"/>
      <c r="G28" s="33"/>
      <c r="H28" s="33"/>
      <c r="I28" s="114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hidden="1" customHeight="1">
      <c r="A29" s="33"/>
      <c r="B29" s="38"/>
      <c r="C29" s="33"/>
      <c r="D29" s="122"/>
      <c r="E29" s="122"/>
      <c r="F29" s="122"/>
      <c r="G29" s="122"/>
      <c r="H29" s="122"/>
      <c r="I29" s="123"/>
      <c r="J29" s="122"/>
      <c r="K29" s="122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hidden="1" customHeight="1">
      <c r="A30" s="33"/>
      <c r="B30" s="38"/>
      <c r="C30" s="33"/>
      <c r="D30" s="124" t="s">
        <v>36</v>
      </c>
      <c r="E30" s="33"/>
      <c r="F30" s="33"/>
      <c r="G30" s="33"/>
      <c r="H30" s="33"/>
      <c r="I30" s="114"/>
      <c r="J30" s="125">
        <f>ROUND(J138, 2)</f>
        <v>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hidden="1" customHeight="1">
      <c r="A31" s="33"/>
      <c r="B31" s="38"/>
      <c r="C31" s="33"/>
      <c r="D31" s="122"/>
      <c r="E31" s="122"/>
      <c r="F31" s="122"/>
      <c r="G31" s="122"/>
      <c r="H31" s="122"/>
      <c r="I31" s="123"/>
      <c r="J31" s="122"/>
      <c r="K31" s="122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hidden="1" customHeight="1">
      <c r="A32" s="33"/>
      <c r="B32" s="38"/>
      <c r="C32" s="33"/>
      <c r="D32" s="33"/>
      <c r="E32" s="33"/>
      <c r="F32" s="126" t="s">
        <v>38</v>
      </c>
      <c r="G32" s="33"/>
      <c r="H32" s="33"/>
      <c r="I32" s="127" t="s">
        <v>37</v>
      </c>
      <c r="J32" s="126" t="s">
        <v>39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hidden="1" customHeight="1">
      <c r="A33" s="33"/>
      <c r="B33" s="38"/>
      <c r="C33" s="33"/>
      <c r="D33" s="128" t="s">
        <v>40</v>
      </c>
      <c r="E33" s="113" t="s">
        <v>41</v>
      </c>
      <c r="F33" s="129">
        <f>ROUND((SUM(BE138:BE286)),  2)</f>
        <v>0</v>
      </c>
      <c r="G33" s="33"/>
      <c r="H33" s="33"/>
      <c r="I33" s="130">
        <v>0.2</v>
      </c>
      <c r="J33" s="129">
        <f>ROUND(((SUM(BE138:BE286))*I33),  2)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hidden="1" customHeight="1">
      <c r="A34" s="33"/>
      <c r="B34" s="38"/>
      <c r="C34" s="33"/>
      <c r="D34" s="33"/>
      <c r="E34" s="113" t="s">
        <v>42</v>
      </c>
      <c r="F34" s="129">
        <f>ROUND((SUM(BF138:BF286)),  2)</f>
        <v>0</v>
      </c>
      <c r="G34" s="33"/>
      <c r="H34" s="33"/>
      <c r="I34" s="130">
        <v>0.2</v>
      </c>
      <c r="J34" s="129">
        <f>ROUND(((SUM(BF138:BF286))*I34),  2)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8"/>
      <c r="C35" s="33"/>
      <c r="D35" s="33"/>
      <c r="E35" s="113" t="s">
        <v>43</v>
      </c>
      <c r="F35" s="129">
        <f>ROUND((SUM(BG138:BG286)),  2)</f>
        <v>0</v>
      </c>
      <c r="G35" s="33"/>
      <c r="H35" s="33"/>
      <c r="I35" s="130">
        <v>0.2</v>
      </c>
      <c r="J35" s="129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8"/>
      <c r="C36" s="33"/>
      <c r="D36" s="33"/>
      <c r="E36" s="113" t="s">
        <v>44</v>
      </c>
      <c r="F36" s="129">
        <f>ROUND((SUM(BH138:BH286)),  2)</f>
        <v>0</v>
      </c>
      <c r="G36" s="33"/>
      <c r="H36" s="33"/>
      <c r="I36" s="130">
        <v>0.2</v>
      </c>
      <c r="J36" s="129">
        <f>0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8"/>
      <c r="C37" s="33"/>
      <c r="D37" s="33"/>
      <c r="E37" s="113" t="s">
        <v>45</v>
      </c>
      <c r="F37" s="129">
        <f>ROUND((SUM(BI138:BI286)),  2)</f>
        <v>0</v>
      </c>
      <c r="G37" s="33"/>
      <c r="H37" s="33"/>
      <c r="I37" s="130">
        <v>0</v>
      </c>
      <c r="J37" s="129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hidden="1" customHeight="1">
      <c r="A38" s="33"/>
      <c r="B38" s="38"/>
      <c r="C38" s="33"/>
      <c r="D38" s="33"/>
      <c r="E38" s="33"/>
      <c r="F38" s="33"/>
      <c r="G38" s="33"/>
      <c r="H38" s="33"/>
      <c r="I38" s="114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hidden="1" customHeight="1">
      <c r="A39" s="33"/>
      <c r="B39" s="38"/>
      <c r="C39" s="131"/>
      <c r="D39" s="132" t="s">
        <v>46</v>
      </c>
      <c r="E39" s="133"/>
      <c r="F39" s="133"/>
      <c r="G39" s="134" t="s">
        <v>47</v>
      </c>
      <c r="H39" s="135" t="s">
        <v>48</v>
      </c>
      <c r="I39" s="136"/>
      <c r="J39" s="137">
        <f>SUM(J30:J37)</f>
        <v>0</v>
      </c>
      <c r="K39" s="138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hidden="1" customHeight="1">
      <c r="A40" s="33"/>
      <c r="B40" s="38"/>
      <c r="C40" s="33"/>
      <c r="D40" s="33"/>
      <c r="E40" s="33"/>
      <c r="F40" s="33"/>
      <c r="G40" s="33"/>
      <c r="H40" s="33"/>
      <c r="I40" s="114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hidden="1" customHeight="1">
      <c r="B41" s="19"/>
      <c r="I41" s="107"/>
      <c r="L41" s="19"/>
    </row>
    <row r="42" spans="1:31" s="1" customFormat="1" ht="14.45" hidden="1" customHeight="1">
      <c r="B42" s="19"/>
      <c r="I42" s="107"/>
      <c r="L42" s="19"/>
    </row>
    <row r="43" spans="1:31" s="1" customFormat="1" ht="14.45" hidden="1" customHeight="1">
      <c r="B43" s="19"/>
      <c r="I43" s="107"/>
      <c r="L43" s="19"/>
    </row>
    <row r="44" spans="1:31" s="1" customFormat="1" ht="14.45" hidden="1" customHeight="1">
      <c r="B44" s="19"/>
      <c r="I44" s="107"/>
      <c r="L44" s="19"/>
    </row>
    <row r="45" spans="1:31" s="1" customFormat="1" ht="14.45" hidden="1" customHeight="1">
      <c r="B45" s="19"/>
      <c r="I45" s="107"/>
      <c r="L45" s="19"/>
    </row>
    <row r="46" spans="1:31" s="1" customFormat="1" ht="14.45" hidden="1" customHeight="1">
      <c r="B46" s="19"/>
      <c r="I46" s="107"/>
      <c r="L46" s="19"/>
    </row>
    <row r="47" spans="1:31" s="1" customFormat="1" ht="14.45" hidden="1" customHeight="1">
      <c r="B47" s="19"/>
      <c r="I47" s="107"/>
      <c r="L47" s="19"/>
    </row>
    <row r="48" spans="1:31" s="1" customFormat="1" ht="14.45" hidden="1" customHeight="1">
      <c r="B48" s="19"/>
      <c r="I48" s="107"/>
      <c r="L48" s="19"/>
    </row>
    <row r="49" spans="1:31" s="1" customFormat="1" ht="14.45" hidden="1" customHeight="1">
      <c r="B49" s="19"/>
      <c r="I49" s="107"/>
      <c r="L49" s="19"/>
    </row>
    <row r="50" spans="1:31" s="2" customFormat="1" ht="14.45" hidden="1" customHeight="1">
      <c r="B50" s="50"/>
      <c r="D50" s="139" t="s">
        <v>49</v>
      </c>
      <c r="E50" s="140"/>
      <c r="F50" s="140"/>
      <c r="G50" s="139" t="s">
        <v>50</v>
      </c>
      <c r="H50" s="140"/>
      <c r="I50" s="141"/>
      <c r="J50" s="140"/>
      <c r="K50" s="140"/>
      <c r="L50" s="50"/>
    </row>
    <row r="51" spans="1:31" ht="11.25" hidden="1">
      <c r="B51" s="19"/>
      <c r="L51" s="19"/>
    </row>
    <row r="52" spans="1:31" ht="11.25" hidden="1">
      <c r="B52" s="19"/>
      <c r="L52" s="19"/>
    </row>
    <row r="53" spans="1:31" ht="11.25" hidden="1">
      <c r="B53" s="19"/>
      <c r="L53" s="19"/>
    </row>
    <row r="54" spans="1:31" ht="11.25" hidden="1">
      <c r="B54" s="19"/>
      <c r="L54" s="19"/>
    </row>
    <row r="55" spans="1:31" ht="11.25" hidden="1">
      <c r="B55" s="19"/>
      <c r="L55" s="19"/>
    </row>
    <row r="56" spans="1:31" ht="11.25" hidden="1">
      <c r="B56" s="19"/>
      <c r="L56" s="19"/>
    </row>
    <row r="57" spans="1:31" ht="11.25" hidden="1">
      <c r="B57" s="19"/>
      <c r="L57" s="19"/>
    </row>
    <row r="58" spans="1:31" ht="11.25" hidden="1">
      <c r="B58" s="19"/>
      <c r="L58" s="19"/>
    </row>
    <row r="59" spans="1:31" ht="11.25" hidden="1">
      <c r="B59" s="19"/>
      <c r="L59" s="19"/>
    </row>
    <row r="60" spans="1:31" ht="11.25" hidden="1">
      <c r="B60" s="19"/>
      <c r="L60" s="19"/>
    </row>
    <row r="61" spans="1:31" s="2" customFormat="1" ht="12.75" hidden="1">
      <c r="A61" s="33"/>
      <c r="B61" s="38"/>
      <c r="C61" s="33"/>
      <c r="D61" s="142" t="s">
        <v>51</v>
      </c>
      <c r="E61" s="143"/>
      <c r="F61" s="144" t="s">
        <v>52</v>
      </c>
      <c r="G61" s="142" t="s">
        <v>51</v>
      </c>
      <c r="H61" s="143"/>
      <c r="I61" s="145"/>
      <c r="J61" s="146" t="s">
        <v>52</v>
      </c>
      <c r="K61" s="143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 hidden="1">
      <c r="B62" s="19"/>
      <c r="L62" s="19"/>
    </row>
    <row r="63" spans="1:31" ht="11.25" hidden="1">
      <c r="B63" s="19"/>
      <c r="L63" s="19"/>
    </row>
    <row r="64" spans="1:31" ht="11.25" hidden="1">
      <c r="B64" s="19"/>
      <c r="L64" s="19"/>
    </row>
    <row r="65" spans="1:31" s="2" customFormat="1" ht="12.75" hidden="1">
      <c r="A65" s="33"/>
      <c r="B65" s="38"/>
      <c r="C65" s="33"/>
      <c r="D65" s="139" t="s">
        <v>53</v>
      </c>
      <c r="E65" s="147"/>
      <c r="F65" s="147"/>
      <c r="G65" s="139" t="s">
        <v>54</v>
      </c>
      <c r="H65" s="147"/>
      <c r="I65" s="148"/>
      <c r="J65" s="147"/>
      <c r="K65" s="147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 hidden="1">
      <c r="B66" s="19"/>
      <c r="L66" s="19"/>
    </row>
    <row r="67" spans="1:31" ht="11.25" hidden="1">
      <c r="B67" s="19"/>
      <c r="L67" s="19"/>
    </row>
    <row r="68" spans="1:31" ht="11.25" hidden="1">
      <c r="B68" s="19"/>
      <c r="L68" s="19"/>
    </row>
    <row r="69" spans="1:31" ht="11.25" hidden="1">
      <c r="B69" s="19"/>
      <c r="L69" s="19"/>
    </row>
    <row r="70" spans="1:31" ht="11.25" hidden="1">
      <c r="B70" s="19"/>
      <c r="L70" s="19"/>
    </row>
    <row r="71" spans="1:31" ht="11.25" hidden="1">
      <c r="B71" s="19"/>
      <c r="L71" s="19"/>
    </row>
    <row r="72" spans="1:31" ht="11.25" hidden="1">
      <c r="B72" s="19"/>
      <c r="L72" s="19"/>
    </row>
    <row r="73" spans="1:31" ht="11.25" hidden="1">
      <c r="B73" s="19"/>
      <c r="L73" s="19"/>
    </row>
    <row r="74" spans="1:31" ht="11.25" hidden="1">
      <c r="B74" s="19"/>
      <c r="L74" s="19"/>
    </row>
    <row r="75" spans="1:31" ht="11.25" hidden="1">
      <c r="B75" s="19"/>
      <c r="L75" s="19"/>
    </row>
    <row r="76" spans="1:31" s="2" customFormat="1" ht="12.75" hidden="1">
      <c r="A76" s="33"/>
      <c r="B76" s="38"/>
      <c r="C76" s="33"/>
      <c r="D76" s="142" t="s">
        <v>51</v>
      </c>
      <c r="E76" s="143"/>
      <c r="F76" s="144" t="s">
        <v>52</v>
      </c>
      <c r="G76" s="142" t="s">
        <v>51</v>
      </c>
      <c r="H76" s="143"/>
      <c r="I76" s="145"/>
      <c r="J76" s="146" t="s">
        <v>52</v>
      </c>
      <c r="K76" s="143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hidden="1" customHeight="1">
      <c r="A77" s="33"/>
      <c r="B77" s="149"/>
      <c r="C77" s="150"/>
      <c r="D77" s="150"/>
      <c r="E77" s="150"/>
      <c r="F77" s="150"/>
      <c r="G77" s="150"/>
      <c r="H77" s="150"/>
      <c r="I77" s="151"/>
      <c r="J77" s="150"/>
      <c r="K77" s="150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78" spans="1:31" ht="11.25" hidden="1"/>
    <row r="79" spans="1:31" ht="11.25" hidden="1"/>
    <row r="80" spans="1:31" ht="11.25" hidden="1"/>
    <row r="81" spans="1:47" s="2" customFormat="1" ht="6.95" hidden="1" customHeight="1">
      <c r="A81" s="33"/>
      <c r="B81" s="152"/>
      <c r="C81" s="153"/>
      <c r="D81" s="153"/>
      <c r="E81" s="153"/>
      <c r="F81" s="153"/>
      <c r="G81" s="153"/>
      <c r="H81" s="153"/>
      <c r="I81" s="154"/>
      <c r="J81" s="153"/>
      <c r="K81" s="153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hidden="1" customHeight="1">
      <c r="A82" s="33"/>
      <c r="B82" s="34"/>
      <c r="C82" s="22" t="s">
        <v>98</v>
      </c>
      <c r="D82" s="35"/>
      <c r="E82" s="35"/>
      <c r="F82" s="35"/>
      <c r="G82" s="35"/>
      <c r="H82" s="35"/>
      <c r="I82" s="114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hidden="1" customHeight="1">
      <c r="A83" s="33"/>
      <c r="B83" s="34"/>
      <c r="C83" s="35"/>
      <c r="D83" s="35"/>
      <c r="E83" s="35"/>
      <c r="F83" s="35"/>
      <c r="G83" s="35"/>
      <c r="H83" s="35"/>
      <c r="I83" s="114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hidden="1" customHeight="1">
      <c r="A84" s="33"/>
      <c r="B84" s="34"/>
      <c r="C84" s="28" t="s">
        <v>16</v>
      </c>
      <c r="D84" s="35"/>
      <c r="E84" s="35"/>
      <c r="F84" s="35"/>
      <c r="G84" s="35"/>
      <c r="H84" s="35"/>
      <c r="I84" s="114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hidden="1" customHeight="1">
      <c r="A85" s="33"/>
      <c r="B85" s="34"/>
      <c r="C85" s="35"/>
      <c r="D85" s="35"/>
      <c r="E85" s="305" t="str">
        <f>E7</f>
        <v>Stavebné úpravy hasičskej zbrojnice v Starej Ľubovni</v>
      </c>
      <c r="F85" s="306"/>
      <c r="G85" s="306"/>
      <c r="H85" s="306"/>
      <c r="I85" s="114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hidden="1" customHeight="1">
      <c r="A86" s="33"/>
      <c r="B86" s="34"/>
      <c r="C86" s="28" t="s">
        <v>96</v>
      </c>
      <c r="D86" s="35"/>
      <c r="E86" s="35"/>
      <c r="F86" s="35"/>
      <c r="G86" s="35"/>
      <c r="H86" s="35"/>
      <c r="I86" s="114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hidden="1" customHeight="1">
      <c r="A87" s="33"/>
      <c r="B87" s="34"/>
      <c r="C87" s="35"/>
      <c r="D87" s="35"/>
      <c r="E87" s="257" t="str">
        <f>E9</f>
        <v>02 - Stavebné úpravy</v>
      </c>
      <c r="F87" s="307"/>
      <c r="G87" s="307"/>
      <c r="H87" s="307"/>
      <c r="I87" s="114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hidden="1" customHeight="1">
      <c r="A88" s="33"/>
      <c r="B88" s="34"/>
      <c r="C88" s="35"/>
      <c r="D88" s="35"/>
      <c r="E88" s="35"/>
      <c r="F88" s="35"/>
      <c r="G88" s="35"/>
      <c r="H88" s="35"/>
      <c r="I88" s="114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hidden="1" customHeight="1">
      <c r="A89" s="33"/>
      <c r="B89" s="34"/>
      <c r="C89" s="28" t="s">
        <v>20</v>
      </c>
      <c r="D89" s="35"/>
      <c r="E89" s="35"/>
      <c r="F89" s="26" t="str">
        <f>F12</f>
        <v>Stará Ľuovňa</v>
      </c>
      <c r="G89" s="35"/>
      <c r="H89" s="35"/>
      <c r="I89" s="116" t="s">
        <v>22</v>
      </c>
      <c r="J89" s="65" t="str">
        <f>IF(J12="","",J12)</f>
        <v>19. 3. 2020</v>
      </c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hidden="1" customHeight="1">
      <c r="A90" s="33"/>
      <c r="B90" s="34"/>
      <c r="C90" s="35"/>
      <c r="D90" s="35"/>
      <c r="E90" s="35"/>
      <c r="F90" s="35"/>
      <c r="G90" s="35"/>
      <c r="H90" s="35"/>
      <c r="I90" s="114"/>
      <c r="J90" s="35"/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hidden="1" customHeight="1">
      <c r="A91" s="33"/>
      <c r="B91" s="34"/>
      <c r="C91" s="28" t="s">
        <v>24</v>
      </c>
      <c r="D91" s="35"/>
      <c r="E91" s="35"/>
      <c r="F91" s="26" t="str">
        <f>E15</f>
        <v>Mesto Stará Ľubovňa</v>
      </c>
      <c r="G91" s="35"/>
      <c r="H91" s="35"/>
      <c r="I91" s="116" t="s">
        <v>30</v>
      </c>
      <c r="J91" s="31" t="str">
        <f>E21</f>
        <v>Ing. Vladislav Slosarčik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hidden="1" customHeight="1">
      <c r="A92" s="33"/>
      <c r="B92" s="34"/>
      <c r="C92" s="28" t="s">
        <v>28</v>
      </c>
      <c r="D92" s="35"/>
      <c r="E92" s="35"/>
      <c r="F92" s="26" t="str">
        <f>IF(E18="","",E18)</f>
        <v>Vyplň údaj</v>
      </c>
      <c r="G92" s="35"/>
      <c r="H92" s="35"/>
      <c r="I92" s="116" t="s">
        <v>33</v>
      </c>
      <c r="J92" s="31" t="str">
        <f>E24</f>
        <v>Ing. Slosarčik</v>
      </c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hidden="1" customHeight="1">
      <c r="A93" s="33"/>
      <c r="B93" s="34"/>
      <c r="C93" s="35"/>
      <c r="D93" s="35"/>
      <c r="E93" s="35"/>
      <c r="F93" s="35"/>
      <c r="G93" s="35"/>
      <c r="H93" s="35"/>
      <c r="I93" s="114"/>
      <c r="J93" s="35"/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hidden="1" customHeight="1">
      <c r="A94" s="33"/>
      <c r="B94" s="34"/>
      <c r="C94" s="155" t="s">
        <v>99</v>
      </c>
      <c r="D94" s="156"/>
      <c r="E94" s="156"/>
      <c r="F94" s="156"/>
      <c r="G94" s="156"/>
      <c r="H94" s="156"/>
      <c r="I94" s="157"/>
      <c r="J94" s="158" t="s">
        <v>100</v>
      </c>
      <c r="K94" s="156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hidden="1" customHeight="1">
      <c r="A95" s="33"/>
      <c r="B95" s="34"/>
      <c r="C95" s="35"/>
      <c r="D95" s="35"/>
      <c r="E95" s="35"/>
      <c r="F95" s="35"/>
      <c r="G95" s="35"/>
      <c r="H95" s="35"/>
      <c r="I95" s="114"/>
      <c r="J95" s="35"/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hidden="1" customHeight="1">
      <c r="A96" s="33"/>
      <c r="B96" s="34"/>
      <c r="C96" s="159" t="s">
        <v>101</v>
      </c>
      <c r="D96" s="35"/>
      <c r="E96" s="35"/>
      <c r="F96" s="35"/>
      <c r="G96" s="35"/>
      <c r="H96" s="35"/>
      <c r="I96" s="114"/>
      <c r="J96" s="83">
        <f>J138</f>
        <v>0</v>
      </c>
      <c r="K96" s="35"/>
      <c r="L96" s="50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102</v>
      </c>
    </row>
    <row r="97" spans="2:12" s="9" customFormat="1" ht="24.95" hidden="1" customHeight="1">
      <c r="B97" s="160"/>
      <c r="C97" s="161"/>
      <c r="D97" s="162" t="s">
        <v>103</v>
      </c>
      <c r="E97" s="163"/>
      <c r="F97" s="163"/>
      <c r="G97" s="163"/>
      <c r="H97" s="163"/>
      <c r="I97" s="164"/>
      <c r="J97" s="165">
        <f>J139</f>
        <v>0</v>
      </c>
      <c r="K97" s="161"/>
      <c r="L97" s="166"/>
    </row>
    <row r="98" spans="2:12" s="10" customFormat="1" ht="19.899999999999999" hidden="1" customHeight="1">
      <c r="B98" s="167"/>
      <c r="C98" s="168"/>
      <c r="D98" s="169" t="s">
        <v>104</v>
      </c>
      <c r="E98" s="170"/>
      <c r="F98" s="170"/>
      <c r="G98" s="170"/>
      <c r="H98" s="170"/>
      <c r="I98" s="171"/>
      <c r="J98" s="172">
        <f>J140</f>
        <v>0</v>
      </c>
      <c r="K98" s="168"/>
      <c r="L98" s="173"/>
    </row>
    <row r="99" spans="2:12" s="10" customFormat="1" ht="19.899999999999999" hidden="1" customHeight="1">
      <c r="B99" s="167"/>
      <c r="C99" s="168"/>
      <c r="D99" s="169" t="s">
        <v>105</v>
      </c>
      <c r="E99" s="170"/>
      <c r="F99" s="170"/>
      <c r="G99" s="170"/>
      <c r="H99" s="170"/>
      <c r="I99" s="171"/>
      <c r="J99" s="172">
        <f>J142</f>
        <v>0</v>
      </c>
      <c r="K99" s="168"/>
      <c r="L99" s="173"/>
    </row>
    <row r="100" spans="2:12" s="10" customFormat="1" ht="19.899999999999999" hidden="1" customHeight="1">
      <c r="B100" s="167"/>
      <c r="C100" s="168"/>
      <c r="D100" s="169" t="s">
        <v>106</v>
      </c>
      <c r="E100" s="170"/>
      <c r="F100" s="170"/>
      <c r="G100" s="170"/>
      <c r="H100" s="170"/>
      <c r="I100" s="171"/>
      <c r="J100" s="172">
        <f>J147</f>
        <v>0</v>
      </c>
      <c r="K100" s="168"/>
      <c r="L100" s="173"/>
    </row>
    <row r="101" spans="2:12" s="10" customFormat="1" ht="19.899999999999999" hidden="1" customHeight="1">
      <c r="B101" s="167"/>
      <c r="C101" s="168"/>
      <c r="D101" s="169" t="s">
        <v>107</v>
      </c>
      <c r="E101" s="170"/>
      <c r="F101" s="170"/>
      <c r="G101" s="170"/>
      <c r="H101" s="170"/>
      <c r="I101" s="171"/>
      <c r="J101" s="172">
        <f>J150</f>
        <v>0</v>
      </c>
      <c r="K101" s="168"/>
      <c r="L101" s="173"/>
    </row>
    <row r="102" spans="2:12" s="10" customFormat="1" ht="19.899999999999999" hidden="1" customHeight="1">
      <c r="B102" s="167"/>
      <c r="C102" s="168"/>
      <c r="D102" s="169" t="s">
        <v>108</v>
      </c>
      <c r="E102" s="170"/>
      <c r="F102" s="170"/>
      <c r="G102" s="170"/>
      <c r="H102" s="170"/>
      <c r="I102" s="171"/>
      <c r="J102" s="172">
        <f>J157</f>
        <v>0</v>
      </c>
      <c r="K102" s="168"/>
      <c r="L102" s="173"/>
    </row>
    <row r="103" spans="2:12" s="10" customFormat="1" ht="19.899999999999999" hidden="1" customHeight="1">
      <c r="B103" s="167"/>
      <c r="C103" s="168"/>
      <c r="D103" s="169" t="s">
        <v>109</v>
      </c>
      <c r="E103" s="170"/>
      <c r="F103" s="170"/>
      <c r="G103" s="170"/>
      <c r="H103" s="170"/>
      <c r="I103" s="171"/>
      <c r="J103" s="172">
        <f>J167</f>
        <v>0</v>
      </c>
      <c r="K103" s="168"/>
      <c r="L103" s="173"/>
    </row>
    <row r="104" spans="2:12" s="9" customFormat="1" ht="24.95" hidden="1" customHeight="1">
      <c r="B104" s="160"/>
      <c r="C104" s="161"/>
      <c r="D104" s="162" t="s">
        <v>518</v>
      </c>
      <c r="E104" s="163"/>
      <c r="F104" s="163"/>
      <c r="G104" s="163"/>
      <c r="H104" s="163"/>
      <c r="I104" s="164"/>
      <c r="J104" s="165">
        <f>J174</f>
        <v>0</v>
      </c>
      <c r="K104" s="161"/>
      <c r="L104" s="166"/>
    </row>
    <row r="105" spans="2:12" s="10" customFormat="1" ht="19.899999999999999" hidden="1" customHeight="1">
      <c r="B105" s="167"/>
      <c r="C105" s="168"/>
      <c r="D105" s="169" t="s">
        <v>519</v>
      </c>
      <c r="E105" s="170"/>
      <c r="F105" s="170"/>
      <c r="G105" s="170"/>
      <c r="H105" s="170"/>
      <c r="I105" s="171"/>
      <c r="J105" s="172">
        <f>J175</f>
        <v>0</v>
      </c>
      <c r="K105" s="168"/>
      <c r="L105" s="173"/>
    </row>
    <row r="106" spans="2:12" s="9" customFormat="1" ht="24.95" hidden="1" customHeight="1">
      <c r="B106" s="160"/>
      <c r="C106" s="161"/>
      <c r="D106" s="162" t="s">
        <v>520</v>
      </c>
      <c r="E106" s="163"/>
      <c r="F106" s="163"/>
      <c r="G106" s="163"/>
      <c r="H106" s="163"/>
      <c r="I106" s="164"/>
      <c r="J106" s="165">
        <f>J181</f>
        <v>0</v>
      </c>
      <c r="K106" s="161"/>
      <c r="L106" s="166"/>
    </row>
    <row r="107" spans="2:12" s="10" customFormat="1" ht="19.899999999999999" hidden="1" customHeight="1">
      <c r="B107" s="167"/>
      <c r="C107" s="168"/>
      <c r="D107" s="169" t="s">
        <v>521</v>
      </c>
      <c r="E107" s="170"/>
      <c r="F107" s="170"/>
      <c r="G107" s="170"/>
      <c r="H107" s="170"/>
      <c r="I107" s="171"/>
      <c r="J107" s="172">
        <f>J182</f>
        <v>0</v>
      </c>
      <c r="K107" s="168"/>
      <c r="L107" s="173"/>
    </row>
    <row r="108" spans="2:12" s="10" customFormat="1" ht="19.899999999999999" hidden="1" customHeight="1">
      <c r="B108" s="167"/>
      <c r="C108" s="168"/>
      <c r="D108" s="169" t="s">
        <v>522</v>
      </c>
      <c r="E108" s="170"/>
      <c r="F108" s="170"/>
      <c r="G108" s="170"/>
      <c r="H108" s="170"/>
      <c r="I108" s="171"/>
      <c r="J108" s="172">
        <f>J188</f>
        <v>0</v>
      </c>
      <c r="K108" s="168"/>
      <c r="L108" s="173"/>
    </row>
    <row r="109" spans="2:12" s="10" customFormat="1" ht="19.899999999999999" hidden="1" customHeight="1">
      <c r="B109" s="167"/>
      <c r="C109" s="168"/>
      <c r="D109" s="169" t="s">
        <v>523</v>
      </c>
      <c r="E109" s="170"/>
      <c r="F109" s="170"/>
      <c r="G109" s="170"/>
      <c r="H109" s="170"/>
      <c r="I109" s="171"/>
      <c r="J109" s="172">
        <f>J197</f>
        <v>0</v>
      </c>
      <c r="K109" s="168"/>
      <c r="L109" s="173"/>
    </row>
    <row r="110" spans="2:12" s="10" customFormat="1" ht="19.899999999999999" hidden="1" customHeight="1">
      <c r="B110" s="167"/>
      <c r="C110" s="168"/>
      <c r="D110" s="169" t="s">
        <v>524</v>
      </c>
      <c r="E110" s="170"/>
      <c r="F110" s="170"/>
      <c r="G110" s="170"/>
      <c r="H110" s="170"/>
      <c r="I110" s="171"/>
      <c r="J110" s="172">
        <f>J238</f>
        <v>0</v>
      </c>
      <c r="K110" s="168"/>
      <c r="L110" s="173"/>
    </row>
    <row r="111" spans="2:12" s="10" customFormat="1" ht="19.899999999999999" hidden="1" customHeight="1">
      <c r="B111" s="167"/>
      <c r="C111" s="168"/>
      <c r="D111" s="169" t="s">
        <v>114</v>
      </c>
      <c r="E111" s="170"/>
      <c r="F111" s="170"/>
      <c r="G111" s="170"/>
      <c r="H111" s="170"/>
      <c r="I111" s="171"/>
      <c r="J111" s="172">
        <f>J245</f>
        <v>0</v>
      </c>
      <c r="K111" s="168"/>
      <c r="L111" s="173"/>
    </row>
    <row r="112" spans="2:12" s="10" customFormat="1" ht="19.899999999999999" hidden="1" customHeight="1">
      <c r="B112" s="167"/>
      <c r="C112" s="168"/>
      <c r="D112" s="169" t="s">
        <v>525</v>
      </c>
      <c r="E112" s="170"/>
      <c r="F112" s="170"/>
      <c r="G112" s="170"/>
      <c r="H112" s="170"/>
      <c r="I112" s="171"/>
      <c r="J112" s="172">
        <f>J248</f>
        <v>0</v>
      </c>
      <c r="K112" s="168"/>
      <c r="L112" s="173"/>
    </row>
    <row r="113" spans="1:31" s="10" customFormat="1" ht="19.899999999999999" hidden="1" customHeight="1">
      <c r="B113" s="167"/>
      <c r="C113" s="168"/>
      <c r="D113" s="169" t="s">
        <v>115</v>
      </c>
      <c r="E113" s="170"/>
      <c r="F113" s="170"/>
      <c r="G113" s="170"/>
      <c r="H113" s="170"/>
      <c r="I113" s="171"/>
      <c r="J113" s="172">
        <f>J254</f>
        <v>0</v>
      </c>
      <c r="K113" s="168"/>
      <c r="L113" s="173"/>
    </row>
    <row r="114" spans="1:31" s="10" customFormat="1" ht="19.899999999999999" hidden="1" customHeight="1">
      <c r="B114" s="167"/>
      <c r="C114" s="168"/>
      <c r="D114" s="169" t="s">
        <v>526</v>
      </c>
      <c r="E114" s="170"/>
      <c r="F114" s="170"/>
      <c r="G114" s="170"/>
      <c r="H114" s="170"/>
      <c r="I114" s="171"/>
      <c r="J114" s="172">
        <f>J266</f>
        <v>0</v>
      </c>
      <c r="K114" s="168"/>
      <c r="L114" s="173"/>
    </row>
    <row r="115" spans="1:31" s="10" customFormat="1" ht="19.899999999999999" hidden="1" customHeight="1">
      <c r="B115" s="167"/>
      <c r="C115" s="168"/>
      <c r="D115" s="169" t="s">
        <v>527</v>
      </c>
      <c r="E115" s="170"/>
      <c r="F115" s="170"/>
      <c r="G115" s="170"/>
      <c r="H115" s="170"/>
      <c r="I115" s="171"/>
      <c r="J115" s="172">
        <f>J270</f>
        <v>0</v>
      </c>
      <c r="K115" s="168"/>
      <c r="L115" s="173"/>
    </row>
    <row r="116" spans="1:31" s="10" customFormat="1" ht="19.899999999999999" hidden="1" customHeight="1">
      <c r="B116" s="167"/>
      <c r="C116" s="168"/>
      <c r="D116" s="169" t="s">
        <v>528</v>
      </c>
      <c r="E116" s="170"/>
      <c r="F116" s="170"/>
      <c r="G116" s="170"/>
      <c r="H116" s="170"/>
      <c r="I116" s="171"/>
      <c r="J116" s="172">
        <f>J276</f>
        <v>0</v>
      </c>
      <c r="K116" s="168"/>
      <c r="L116" s="173"/>
    </row>
    <row r="117" spans="1:31" s="10" customFormat="1" ht="19.899999999999999" hidden="1" customHeight="1">
      <c r="B117" s="167"/>
      <c r="C117" s="168"/>
      <c r="D117" s="169" t="s">
        <v>529</v>
      </c>
      <c r="E117" s="170"/>
      <c r="F117" s="170"/>
      <c r="G117" s="170"/>
      <c r="H117" s="170"/>
      <c r="I117" s="171"/>
      <c r="J117" s="172">
        <f>J280</f>
        <v>0</v>
      </c>
      <c r="K117" s="168"/>
      <c r="L117" s="173"/>
    </row>
    <row r="118" spans="1:31" s="10" customFormat="1" ht="19.899999999999999" hidden="1" customHeight="1">
      <c r="B118" s="167"/>
      <c r="C118" s="168"/>
      <c r="D118" s="169" t="s">
        <v>116</v>
      </c>
      <c r="E118" s="170"/>
      <c r="F118" s="170"/>
      <c r="G118" s="170"/>
      <c r="H118" s="170"/>
      <c r="I118" s="171"/>
      <c r="J118" s="172">
        <f>J285</f>
        <v>0</v>
      </c>
      <c r="K118" s="168"/>
      <c r="L118" s="173"/>
    </row>
    <row r="119" spans="1:31" s="2" customFormat="1" ht="21.75" hidden="1" customHeight="1">
      <c r="A119" s="33"/>
      <c r="B119" s="34"/>
      <c r="C119" s="35"/>
      <c r="D119" s="35"/>
      <c r="E119" s="35"/>
      <c r="F119" s="35"/>
      <c r="G119" s="35"/>
      <c r="H119" s="35"/>
      <c r="I119" s="114"/>
      <c r="J119" s="35"/>
      <c r="K119" s="35"/>
      <c r="L119" s="50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6.95" hidden="1" customHeight="1">
      <c r="A120" s="33"/>
      <c r="B120" s="53"/>
      <c r="C120" s="54"/>
      <c r="D120" s="54"/>
      <c r="E120" s="54"/>
      <c r="F120" s="54"/>
      <c r="G120" s="54"/>
      <c r="H120" s="54"/>
      <c r="I120" s="151"/>
      <c r="J120" s="54"/>
      <c r="K120" s="54"/>
      <c r="L120" s="50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ht="11.25" hidden="1"/>
    <row r="122" spans="1:31" ht="11.25" hidden="1"/>
    <row r="123" spans="1:31" ht="11.25" hidden="1"/>
    <row r="124" spans="1:31" s="2" customFormat="1" ht="6.95" customHeight="1">
      <c r="A124" s="33"/>
      <c r="B124" s="55"/>
      <c r="C124" s="56"/>
      <c r="D124" s="56"/>
      <c r="E124" s="56"/>
      <c r="F124" s="56"/>
      <c r="G124" s="56"/>
      <c r="H124" s="56"/>
      <c r="I124" s="154"/>
      <c r="J124" s="56"/>
      <c r="K124" s="56"/>
      <c r="L124" s="50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24.95" customHeight="1">
      <c r="A125" s="33"/>
      <c r="B125" s="34"/>
      <c r="C125" s="22" t="s">
        <v>117</v>
      </c>
      <c r="D125" s="35"/>
      <c r="E125" s="35"/>
      <c r="F125" s="35"/>
      <c r="G125" s="35"/>
      <c r="H125" s="35"/>
      <c r="I125" s="114"/>
      <c r="J125" s="35"/>
      <c r="K125" s="35"/>
      <c r="L125" s="50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6.95" customHeight="1">
      <c r="A126" s="33"/>
      <c r="B126" s="34"/>
      <c r="C126" s="35"/>
      <c r="D126" s="35"/>
      <c r="E126" s="35"/>
      <c r="F126" s="35"/>
      <c r="G126" s="35"/>
      <c r="H126" s="35"/>
      <c r="I126" s="114"/>
      <c r="J126" s="35"/>
      <c r="K126" s="35"/>
      <c r="L126" s="50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2" customHeight="1">
      <c r="A127" s="33"/>
      <c r="B127" s="34"/>
      <c r="C127" s="28" t="s">
        <v>16</v>
      </c>
      <c r="D127" s="35"/>
      <c r="E127" s="35"/>
      <c r="F127" s="35"/>
      <c r="G127" s="35"/>
      <c r="H127" s="35"/>
      <c r="I127" s="114"/>
      <c r="J127" s="35"/>
      <c r="K127" s="35"/>
      <c r="L127" s="50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6.5" customHeight="1">
      <c r="A128" s="33"/>
      <c r="B128" s="34"/>
      <c r="C128" s="35"/>
      <c r="D128" s="35"/>
      <c r="E128" s="305" t="str">
        <f>E7</f>
        <v>Stavebné úpravy hasičskej zbrojnice v Starej Ľubovni</v>
      </c>
      <c r="F128" s="306"/>
      <c r="G128" s="306"/>
      <c r="H128" s="306"/>
      <c r="I128" s="114"/>
      <c r="J128" s="35"/>
      <c r="K128" s="35"/>
      <c r="L128" s="50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12" customHeight="1">
      <c r="A129" s="33"/>
      <c r="B129" s="34"/>
      <c r="C129" s="28" t="s">
        <v>96</v>
      </c>
      <c r="D129" s="35"/>
      <c r="E129" s="35"/>
      <c r="F129" s="35"/>
      <c r="G129" s="35"/>
      <c r="H129" s="35"/>
      <c r="I129" s="114"/>
      <c r="J129" s="35"/>
      <c r="K129" s="35"/>
      <c r="L129" s="50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2" customFormat="1" ht="16.5" customHeight="1">
      <c r="A130" s="33"/>
      <c r="B130" s="34"/>
      <c r="C130" s="35"/>
      <c r="D130" s="35"/>
      <c r="E130" s="257" t="str">
        <f>E9</f>
        <v>02 - Stavebné úpravy</v>
      </c>
      <c r="F130" s="307"/>
      <c r="G130" s="307"/>
      <c r="H130" s="307"/>
      <c r="I130" s="114"/>
      <c r="J130" s="35"/>
      <c r="K130" s="35"/>
      <c r="L130" s="50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5" s="2" customFormat="1" ht="6.95" customHeight="1">
      <c r="A131" s="33"/>
      <c r="B131" s="34"/>
      <c r="C131" s="35"/>
      <c r="D131" s="35"/>
      <c r="E131" s="35"/>
      <c r="F131" s="35"/>
      <c r="G131" s="35"/>
      <c r="H131" s="35"/>
      <c r="I131" s="114"/>
      <c r="J131" s="35"/>
      <c r="K131" s="35"/>
      <c r="L131" s="50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  <row r="132" spans="1:65" s="2" customFormat="1" ht="12" customHeight="1">
      <c r="A132" s="33"/>
      <c r="B132" s="34"/>
      <c r="C132" s="28" t="s">
        <v>20</v>
      </c>
      <c r="D132" s="35"/>
      <c r="E132" s="35"/>
      <c r="F132" s="26" t="str">
        <f>F12</f>
        <v>Stará Ľuovňa</v>
      </c>
      <c r="G132" s="35"/>
      <c r="H132" s="35"/>
      <c r="I132" s="116" t="s">
        <v>22</v>
      </c>
      <c r="J132" s="65" t="str">
        <f>IF(J12="","",J12)</f>
        <v>19. 3. 2020</v>
      </c>
      <c r="K132" s="35"/>
      <c r="L132" s="50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</row>
    <row r="133" spans="1:65" s="2" customFormat="1" ht="6.95" customHeight="1">
      <c r="A133" s="33"/>
      <c r="B133" s="34"/>
      <c r="C133" s="35"/>
      <c r="D133" s="35"/>
      <c r="E133" s="35"/>
      <c r="F133" s="35"/>
      <c r="G133" s="35"/>
      <c r="H133" s="35"/>
      <c r="I133" s="114"/>
      <c r="J133" s="35"/>
      <c r="K133" s="35"/>
      <c r="L133" s="50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</row>
    <row r="134" spans="1:65" s="2" customFormat="1" ht="25.7" customHeight="1">
      <c r="A134" s="33"/>
      <c r="B134" s="34"/>
      <c r="C134" s="28" t="s">
        <v>24</v>
      </c>
      <c r="D134" s="35"/>
      <c r="E134" s="35"/>
      <c r="F134" s="26" t="str">
        <f>E15</f>
        <v>Mesto Stará Ľubovňa</v>
      </c>
      <c r="G134" s="35"/>
      <c r="H134" s="35"/>
      <c r="I134" s="116" t="s">
        <v>30</v>
      </c>
      <c r="J134" s="31" t="str">
        <f>E21</f>
        <v>Ing. Vladislav Slosarčik</v>
      </c>
      <c r="K134" s="35"/>
      <c r="L134" s="50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</row>
    <row r="135" spans="1:65" s="2" customFormat="1" ht="15.2" customHeight="1">
      <c r="A135" s="33"/>
      <c r="B135" s="34"/>
      <c r="C135" s="28" t="s">
        <v>28</v>
      </c>
      <c r="D135" s="35"/>
      <c r="E135" s="35"/>
      <c r="F135" s="26" t="str">
        <f>IF(E18="","",E18)</f>
        <v>Vyplň údaj</v>
      </c>
      <c r="G135" s="35"/>
      <c r="H135" s="35"/>
      <c r="I135" s="116" t="s">
        <v>33</v>
      </c>
      <c r="J135" s="31" t="str">
        <f>E24</f>
        <v>Ing. Slosarčik</v>
      </c>
      <c r="K135" s="35"/>
      <c r="L135" s="50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</row>
    <row r="136" spans="1:65" s="2" customFormat="1" ht="10.35" customHeight="1">
      <c r="A136" s="33"/>
      <c r="B136" s="34"/>
      <c r="C136" s="35"/>
      <c r="D136" s="35"/>
      <c r="E136" s="35"/>
      <c r="F136" s="35"/>
      <c r="G136" s="35"/>
      <c r="H136" s="35"/>
      <c r="I136" s="114"/>
      <c r="J136" s="35"/>
      <c r="K136" s="35"/>
      <c r="L136" s="50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</row>
    <row r="137" spans="1:65" s="11" customFormat="1" ht="29.25" customHeight="1">
      <c r="A137" s="174"/>
      <c r="B137" s="175"/>
      <c r="C137" s="176" t="s">
        <v>118</v>
      </c>
      <c r="D137" s="177" t="s">
        <v>61</v>
      </c>
      <c r="E137" s="177" t="s">
        <v>57</v>
      </c>
      <c r="F137" s="177" t="s">
        <v>58</v>
      </c>
      <c r="G137" s="177" t="s">
        <v>119</v>
      </c>
      <c r="H137" s="177" t="s">
        <v>120</v>
      </c>
      <c r="I137" s="178" t="s">
        <v>121</v>
      </c>
      <c r="J137" s="179" t="s">
        <v>100</v>
      </c>
      <c r="K137" s="180" t="s">
        <v>122</v>
      </c>
      <c r="L137" s="181"/>
      <c r="M137" s="74" t="s">
        <v>1</v>
      </c>
      <c r="N137" s="75" t="s">
        <v>40</v>
      </c>
      <c r="O137" s="75" t="s">
        <v>123</v>
      </c>
      <c r="P137" s="75" t="s">
        <v>124</v>
      </c>
      <c r="Q137" s="75" t="s">
        <v>125</v>
      </c>
      <c r="R137" s="75" t="s">
        <v>126</v>
      </c>
      <c r="S137" s="75" t="s">
        <v>127</v>
      </c>
      <c r="T137" s="76" t="s">
        <v>128</v>
      </c>
      <c r="U137" s="174"/>
      <c r="V137" s="174"/>
      <c r="W137" s="174"/>
      <c r="X137" s="174"/>
      <c r="Y137" s="174"/>
      <c r="Z137" s="174"/>
      <c r="AA137" s="174"/>
      <c r="AB137" s="174"/>
      <c r="AC137" s="174"/>
      <c r="AD137" s="174"/>
      <c r="AE137" s="174"/>
    </row>
    <row r="138" spans="1:65" s="2" customFormat="1" ht="22.9" customHeight="1">
      <c r="A138" s="33"/>
      <c r="B138" s="34"/>
      <c r="C138" s="81" t="s">
        <v>101</v>
      </c>
      <c r="D138" s="35"/>
      <c r="E138" s="35"/>
      <c r="F138" s="35"/>
      <c r="G138" s="35"/>
      <c r="H138" s="35"/>
      <c r="I138" s="114"/>
      <c r="J138" s="182">
        <f>BK138</f>
        <v>0</v>
      </c>
      <c r="K138" s="35"/>
      <c r="L138" s="38"/>
      <c r="M138" s="77"/>
      <c r="N138" s="183"/>
      <c r="O138" s="78"/>
      <c r="P138" s="184">
        <f>P139+P174+P181</f>
        <v>0</v>
      </c>
      <c r="Q138" s="78"/>
      <c r="R138" s="184">
        <f>R139+R174+R181</f>
        <v>55.939044002499983</v>
      </c>
      <c r="S138" s="78"/>
      <c r="T138" s="185">
        <f>T139+T174+T181</f>
        <v>5.3016749999999995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T138" s="16" t="s">
        <v>75</v>
      </c>
      <c r="AU138" s="16" t="s">
        <v>102</v>
      </c>
      <c r="BK138" s="186">
        <f>BK139+BK174+BK181</f>
        <v>0</v>
      </c>
    </row>
    <row r="139" spans="1:65" s="12" customFormat="1" ht="25.9" customHeight="1">
      <c r="B139" s="187"/>
      <c r="C139" s="188"/>
      <c r="D139" s="189" t="s">
        <v>75</v>
      </c>
      <c r="E139" s="190" t="s">
        <v>129</v>
      </c>
      <c r="F139" s="190" t="s">
        <v>130</v>
      </c>
      <c r="G139" s="188"/>
      <c r="H139" s="188"/>
      <c r="I139" s="191"/>
      <c r="J139" s="192">
        <f>BK139</f>
        <v>0</v>
      </c>
      <c r="K139" s="188"/>
      <c r="L139" s="193"/>
      <c r="M139" s="194"/>
      <c r="N139" s="195"/>
      <c r="O139" s="195"/>
      <c r="P139" s="196">
        <f>P140+P142+P147+P150+P157+P167</f>
        <v>0</v>
      </c>
      <c r="Q139" s="195"/>
      <c r="R139" s="196">
        <f>R140+R142+R147+R150+R157+R167</f>
        <v>41.531912450099981</v>
      </c>
      <c r="S139" s="195"/>
      <c r="T139" s="197">
        <f>T140+T142+T147+T150+T157+T167</f>
        <v>4.4550749999999999</v>
      </c>
      <c r="AR139" s="198" t="s">
        <v>84</v>
      </c>
      <c r="AT139" s="199" t="s">
        <v>75</v>
      </c>
      <c r="AU139" s="199" t="s">
        <v>76</v>
      </c>
      <c r="AY139" s="198" t="s">
        <v>131</v>
      </c>
      <c r="BK139" s="200">
        <f>BK140+BK142+BK147+BK150+BK157+BK167</f>
        <v>0</v>
      </c>
    </row>
    <row r="140" spans="1:65" s="12" customFormat="1" ht="22.9" customHeight="1">
      <c r="B140" s="187"/>
      <c r="C140" s="188"/>
      <c r="D140" s="189" t="s">
        <v>75</v>
      </c>
      <c r="E140" s="201" t="s">
        <v>84</v>
      </c>
      <c r="F140" s="201" t="s">
        <v>132</v>
      </c>
      <c r="G140" s="188"/>
      <c r="H140" s="188"/>
      <c r="I140" s="191"/>
      <c r="J140" s="202">
        <f>BK140</f>
        <v>0</v>
      </c>
      <c r="K140" s="188"/>
      <c r="L140" s="193"/>
      <c r="M140" s="194"/>
      <c r="N140" s="195"/>
      <c r="O140" s="195"/>
      <c r="P140" s="196">
        <f>P141</f>
        <v>0</v>
      </c>
      <c r="Q140" s="195"/>
      <c r="R140" s="196">
        <f>R141</f>
        <v>0</v>
      </c>
      <c r="S140" s="195"/>
      <c r="T140" s="197">
        <f>T141</f>
        <v>0</v>
      </c>
      <c r="AR140" s="198" t="s">
        <v>84</v>
      </c>
      <c r="AT140" s="199" t="s">
        <v>75</v>
      </c>
      <c r="AU140" s="199" t="s">
        <v>84</v>
      </c>
      <c r="AY140" s="198" t="s">
        <v>131</v>
      </c>
      <c r="BK140" s="200">
        <f>BK141</f>
        <v>0</v>
      </c>
    </row>
    <row r="141" spans="1:65" s="2" customFormat="1" ht="16.5" customHeight="1">
      <c r="A141" s="33"/>
      <c r="B141" s="34"/>
      <c r="C141" s="203" t="s">
        <v>84</v>
      </c>
      <c r="D141" s="203" t="s">
        <v>133</v>
      </c>
      <c r="E141" s="204" t="s">
        <v>134</v>
      </c>
      <c r="F141" s="205" t="s">
        <v>135</v>
      </c>
      <c r="G141" s="206" t="s">
        <v>136</v>
      </c>
      <c r="H141" s="207">
        <v>0.98399999999999999</v>
      </c>
      <c r="I141" s="208"/>
      <c r="J141" s="209">
        <f>ROUND(I141*H141,2)</f>
        <v>0</v>
      </c>
      <c r="K141" s="210"/>
      <c r="L141" s="38"/>
      <c r="M141" s="211" t="s">
        <v>1</v>
      </c>
      <c r="N141" s="212" t="s">
        <v>42</v>
      </c>
      <c r="O141" s="70"/>
      <c r="P141" s="213">
        <f>O141*H141</f>
        <v>0</v>
      </c>
      <c r="Q141" s="213">
        <v>0</v>
      </c>
      <c r="R141" s="213">
        <f>Q141*H141</f>
        <v>0</v>
      </c>
      <c r="S141" s="213">
        <v>0</v>
      </c>
      <c r="T141" s="214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215" t="s">
        <v>137</v>
      </c>
      <c r="AT141" s="215" t="s">
        <v>133</v>
      </c>
      <c r="AU141" s="215" t="s">
        <v>138</v>
      </c>
      <c r="AY141" s="16" t="s">
        <v>131</v>
      </c>
      <c r="BE141" s="216">
        <f>IF(N141="základná",J141,0)</f>
        <v>0</v>
      </c>
      <c r="BF141" s="216">
        <f>IF(N141="znížená",J141,0)</f>
        <v>0</v>
      </c>
      <c r="BG141" s="216">
        <f>IF(N141="zákl. prenesená",J141,0)</f>
        <v>0</v>
      </c>
      <c r="BH141" s="216">
        <f>IF(N141="zníž. prenesená",J141,0)</f>
        <v>0</v>
      </c>
      <c r="BI141" s="216">
        <f>IF(N141="nulová",J141,0)</f>
        <v>0</v>
      </c>
      <c r="BJ141" s="16" t="s">
        <v>138</v>
      </c>
      <c r="BK141" s="216">
        <f>ROUND(I141*H141,2)</f>
        <v>0</v>
      </c>
      <c r="BL141" s="16" t="s">
        <v>137</v>
      </c>
      <c r="BM141" s="215" t="s">
        <v>530</v>
      </c>
    </row>
    <row r="142" spans="1:65" s="12" customFormat="1" ht="22.9" customHeight="1">
      <c r="B142" s="187"/>
      <c r="C142" s="188"/>
      <c r="D142" s="189" t="s">
        <v>75</v>
      </c>
      <c r="E142" s="201" t="s">
        <v>138</v>
      </c>
      <c r="F142" s="201" t="s">
        <v>153</v>
      </c>
      <c r="G142" s="188"/>
      <c r="H142" s="188"/>
      <c r="I142" s="191"/>
      <c r="J142" s="202">
        <f>BK142</f>
        <v>0</v>
      </c>
      <c r="K142" s="188"/>
      <c r="L142" s="193"/>
      <c r="M142" s="194"/>
      <c r="N142" s="195"/>
      <c r="O142" s="195"/>
      <c r="P142" s="196">
        <f>SUM(P143:P146)</f>
        <v>0</v>
      </c>
      <c r="Q142" s="195"/>
      <c r="R142" s="196">
        <f>SUM(R143:R146)</f>
        <v>3.6936513600000001</v>
      </c>
      <c r="S142" s="195"/>
      <c r="T142" s="197">
        <f>SUM(T143:T146)</f>
        <v>0</v>
      </c>
      <c r="AR142" s="198" t="s">
        <v>84</v>
      </c>
      <c r="AT142" s="199" t="s">
        <v>75</v>
      </c>
      <c r="AU142" s="199" t="s">
        <v>84</v>
      </c>
      <c r="AY142" s="198" t="s">
        <v>131</v>
      </c>
      <c r="BK142" s="200">
        <f>SUM(BK143:BK146)</f>
        <v>0</v>
      </c>
    </row>
    <row r="143" spans="1:65" s="2" customFormat="1" ht="21.75" customHeight="1">
      <c r="A143" s="33"/>
      <c r="B143" s="34"/>
      <c r="C143" s="203" t="s">
        <v>138</v>
      </c>
      <c r="D143" s="203" t="s">
        <v>133</v>
      </c>
      <c r="E143" s="204" t="s">
        <v>531</v>
      </c>
      <c r="F143" s="205" t="s">
        <v>532</v>
      </c>
      <c r="G143" s="206" t="s">
        <v>136</v>
      </c>
      <c r="H143" s="207">
        <v>0.98399999999999999</v>
      </c>
      <c r="I143" s="208"/>
      <c r="J143" s="209">
        <f>ROUND(I143*H143,2)</f>
        <v>0</v>
      </c>
      <c r="K143" s="210"/>
      <c r="L143" s="38"/>
      <c r="M143" s="211" t="s">
        <v>1</v>
      </c>
      <c r="N143" s="212" t="s">
        <v>42</v>
      </c>
      <c r="O143" s="70"/>
      <c r="P143" s="213">
        <f>O143*H143</f>
        <v>0</v>
      </c>
      <c r="Q143" s="213">
        <v>2.2776879999999999</v>
      </c>
      <c r="R143" s="213">
        <f>Q143*H143</f>
        <v>2.2412449919999999</v>
      </c>
      <c r="S143" s="213">
        <v>0</v>
      </c>
      <c r="T143" s="214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215" t="s">
        <v>137</v>
      </c>
      <c r="AT143" s="215" t="s">
        <v>133</v>
      </c>
      <c r="AU143" s="215" t="s">
        <v>138</v>
      </c>
      <c r="AY143" s="16" t="s">
        <v>131</v>
      </c>
      <c r="BE143" s="216">
        <f>IF(N143="základná",J143,0)</f>
        <v>0</v>
      </c>
      <c r="BF143" s="216">
        <f>IF(N143="znížená",J143,0)</f>
        <v>0</v>
      </c>
      <c r="BG143" s="216">
        <f>IF(N143="zákl. prenesená",J143,0)</f>
        <v>0</v>
      </c>
      <c r="BH143" s="216">
        <f>IF(N143="zníž. prenesená",J143,0)</f>
        <v>0</v>
      </c>
      <c r="BI143" s="216">
        <f>IF(N143="nulová",J143,0)</f>
        <v>0</v>
      </c>
      <c r="BJ143" s="16" t="s">
        <v>138</v>
      </c>
      <c r="BK143" s="216">
        <f>ROUND(I143*H143,2)</f>
        <v>0</v>
      </c>
      <c r="BL143" s="16" t="s">
        <v>137</v>
      </c>
      <c r="BM143" s="215" t="s">
        <v>533</v>
      </c>
    </row>
    <row r="144" spans="1:65" s="2" customFormat="1" ht="21.75" customHeight="1">
      <c r="A144" s="33"/>
      <c r="B144" s="34"/>
      <c r="C144" s="203" t="s">
        <v>143</v>
      </c>
      <c r="D144" s="203" t="s">
        <v>133</v>
      </c>
      <c r="E144" s="204" t="s">
        <v>534</v>
      </c>
      <c r="F144" s="205" t="s">
        <v>535</v>
      </c>
      <c r="G144" s="206" t="s">
        <v>150</v>
      </c>
      <c r="H144" s="207">
        <v>0.1</v>
      </c>
      <c r="I144" s="208"/>
      <c r="J144" s="209">
        <f>ROUND(I144*H144,2)</f>
        <v>0</v>
      </c>
      <c r="K144" s="210"/>
      <c r="L144" s="38"/>
      <c r="M144" s="211" t="s">
        <v>1</v>
      </c>
      <c r="N144" s="212" t="s">
        <v>42</v>
      </c>
      <c r="O144" s="70"/>
      <c r="P144" s="213">
        <f>O144*H144</f>
        <v>0</v>
      </c>
      <c r="Q144" s="213">
        <v>1.1515</v>
      </c>
      <c r="R144" s="213">
        <f>Q144*H144</f>
        <v>0.11515</v>
      </c>
      <c r="S144" s="213">
        <v>0</v>
      </c>
      <c r="T144" s="214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215" t="s">
        <v>137</v>
      </c>
      <c r="AT144" s="215" t="s">
        <v>133</v>
      </c>
      <c r="AU144" s="215" t="s">
        <v>138</v>
      </c>
      <c r="AY144" s="16" t="s">
        <v>131</v>
      </c>
      <c r="BE144" s="216">
        <f>IF(N144="základná",J144,0)</f>
        <v>0</v>
      </c>
      <c r="BF144" s="216">
        <f>IF(N144="znížená",J144,0)</f>
        <v>0</v>
      </c>
      <c r="BG144" s="216">
        <f>IF(N144="zákl. prenesená",J144,0)</f>
        <v>0</v>
      </c>
      <c r="BH144" s="216">
        <f>IF(N144="zníž. prenesená",J144,0)</f>
        <v>0</v>
      </c>
      <c r="BI144" s="216">
        <f>IF(N144="nulová",J144,0)</f>
        <v>0</v>
      </c>
      <c r="BJ144" s="16" t="s">
        <v>138</v>
      </c>
      <c r="BK144" s="216">
        <f>ROUND(I144*H144,2)</f>
        <v>0</v>
      </c>
      <c r="BL144" s="16" t="s">
        <v>137</v>
      </c>
      <c r="BM144" s="215" t="s">
        <v>536</v>
      </c>
    </row>
    <row r="145" spans="1:65" s="2" customFormat="1" ht="21.75" customHeight="1">
      <c r="A145" s="33"/>
      <c r="B145" s="34"/>
      <c r="C145" s="203" t="s">
        <v>137</v>
      </c>
      <c r="D145" s="203" t="s">
        <v>133</v>
      </c>
      <c r="E145" s="204" t="s">
        <v>537</v>
      </c>
      <c r="F145" s="205" t="s">
        <v>538</v>
      </c>
      <c r="G145" s="206" t="s">
        <v>136</v>
      </c>
      <c r="H145" s="207">
        <v>0.48599999999999999</v>
      </c>
      <c r="I145" s="208"/>
      <c r="J145" s="209">
        <f>ROUND(I145*H145,2)</f>
        <v>0</v>
      </c>
      <c r="K145" s="210"/>
      <c r="L145" s="38"/>
      <c r="M145" s="211" t="s">
        <v>1</v>
      </c>
      <c r="N145" s="212" t="s">
        <v>42</v>
      </c>
      <c r="O145" s="70"/>
      <c r="P145" s="213">
        <f>O145*H145</f>
        <v>0</v>
      </c>
      <c r="Q145" s="213">
        <v>2.2776879999999999</v>
      </c>
      <c r="R145" s="213">
        <f>Q145*H145</f>
        <v>1.1069563679999999</v>
      </c>
      <c r="S145" s="213">
        <v>0</v>
      </c>
      <c r="T145" s="214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215" t="s">
        <v>137</v>
      </c>
      <c r="AT145" s="215" t="s">
        <v>133</v>
      </c>
      <c r="AU145" s="215" t="s">
        <v>138</v>
      </c>
      <c r="AY145" s="16" t="s">
        <v>131</v>
      </c>
      <c r="BE145" s="216">
        <f>IF(N145="základná",J145,0)</f>
        <v>0</v>
      </c>
      <c r="BF145" s="216">
        <f>IF(N145="znížená",J145,0)</f>
        <v>0</v>
      </c>
      <c r="BG145" s="216">
        <f>IF(N145="zákl. prenesená",J145,0)</f>
        <v>0</v>
      </c>
      <c r="BH145" s="216">
        <f>IF(N145="zníž. prenesená",J145,0)</f>
        <v>0</v>
      </c>
      <c r="BI145" s="216">
        <f>IF(N145="nulová",J145,0)</f>
        <v>0</v>
      </c>
      <c r="BJ145" s="16" t="s">
        <v>138</v>
      </c>
      <c r="BK145" s="216">
        <f>ROUND(I145*H145,2)</f>
        <v>0</v>
      </c>
      <c r="BL145" s="16" t="s">
        <v>137</v>
      </c>
      <c r="BM145" s="215" t="s">
        <v>539</v>
      </c>
    </row>
    <row r="146" spans="1:65" s="2" customFormat="1" ht="21.75" customHeight="1">
      <c r="A146" s="33"/>
      <c r="B146" s="34"/>
      <c r="C146" s="203" t="s">
        <v>154</v>
      </c>
      <c r="D146" s="203" t="s">
        <v>133</v>
      </c>
      <c r="E146" s="204" t="s">
        <v>540</v>
      </c>
      <c r="F146" s="205" t="s">
        <v>541</v>
      </c>
      <c r="G146" s="206" t="s">
        <v>150</v>
      </c>
      <c r="H146" s="207">
        <v>0.2</v>
      </c>
      <c r="I146" s="208"/>
      <c r="J146" s="209">
        <f>ROUND(I146*H146,2)</f>
        <v>0</v>
      </c>
      <c r="K146" s="210"/>
      <c r="L146" s="38"/>
      <c r="M146" s="211" t="s">
        <v>1</v>
      </c>
      <c r="N146" s="212" t="s">
        <v>42</v>
      </c>
      <c r="O146" s="70"/>
      <c r="P146" s="213">
        <f>O146*H146</f>
        <v>0</v>
      </c>
      <c r="Q146" s="213">
        <v>1.1515</v>
      </c>
      <c r="R146" s="213">
        <f>Q146*H146</f>
        <v>0.2303</v>
      </c>
      <c r="S146" s="213">
        <v>0</v>
      </c>
      <c r="T146" s="214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215" t="s">
        <v>137</v>
      </c>
      <c r="AT146" s="215" t="s">
        <v>133</v>
      </c>
      <c r="AU146" s="215" t="s">
        <v>138</v>
      </c>
      <c r="AY146" s="16" t="s">
        <v>131</v>
      </c>
      <c r="BE146" s="216">
        <f>IF(N146="základná",J146,0)</f>
        <v>0</v>
      </c>
      <c r="BF146" s="216">
        <f>IF(N146="znížená",J146,0)</f>
        <v>0</v>
      </c>
      <c r="BG146" s="216">
        <f>IF(N146="zákl. prenesená",J146,0)</f>
        <v>0</v>
      </c>
      <c r="BH146" s="216">
        <f>IF(N146="zníž. prenesená",J146,0)</f>
        <v>0</v>
      </c>
      <c r="BI146" s="216">
        <f>IF(N146="nulová",J146,0)</f>
        <v>0</v>
      </c>
      <c r="BJ146" s="16" t="s">
        <v>138</v>
      </c>
      <c r="BK146" s="216">
        <f>ROUND(I146*H146,2)</f>
        <v>0</v>
      </c>
      <c r="BL146" s="16" t="s">
        <v>137</v>
      </c>
      <c r="BM146" s="215" t="s">
        <v>542</v>
      </c>
    </row>
    <row r="147" spans="1:65" s="12" customFormat="1" ht="22.9" customHeight="1">
      <c r="B147" s="187"/>
      <c r="C147" s="188"/>
      <c r="D147" s="189" t="s">
        <v>75</v>
      </c>
      <c r="E147" s="201" t="s">
        <v>143</v>
      </c>
      <c r="F147" s="201" t="s">
        <v>190</v>
      </c>
      <c r="G147" s="188"/>
      <c r="H147" s="188"/>
      <c r="I147" s="191"/>
      <c r="J147" s="202">
        <f>BK147</f>
        <v>0</v>
      </c>
      <c r="K147" s="188"/>
      <c r="L147" s="193"/>
      <c r="M147" s="194"/>
      <c r="N147" s="195"/>
      <c r="O147" s="195"/>
      <c r="P147" s="196">
        <f>SUM(P148:P149)</f>
        <v>0</v>
      </c>
      <c r="Q147" s="195"/>
      <c r="R147" s="196">
        <f>SUM(R148:R149)</f>
        <v>8.796589999999993</v>
      </c>
      <c r="S147" s="195"/>
      <c r="T147" s="197">
        <f>SUM(T148:T149)</f>
        <v>0</v>
      </c>
      <c r="AR147" s="198" t="s">
        <v>84</v>
      </c>
      <c r="AT147" s="199" t="s">
        <v>75</v>
      </c>
      <c r="AU147" s="199" t="s">
        <v>84</v>
      </c>
      <c r="AY147" s="198" t="s">
        <v>131</v>
      </c>
      <c r="BK147" s="200">
        <f>SUM(BK148:BK149)</f>
        <v>0</v>
      </c>
    </row>
    <row r="148" spans="1:65" s="2" customFormat="1" ht="21.75" customHeight="1">
      <c r="A148" s="33"/>
      <c r="B148" s="34"/>
      <c r="C148" s="203" t="s">
        <v>158</v>
      </c>
      <c r="D148" s="203" t="s">
        <v>133</v>
      </c>
      <c r="E148" s="204" t="s">
        <v>201</v>
      </c>
      <c r="F148" s="205" t="s">
        <v>202</v>
      </c>
      <c r="G148" s="206" t="s">
        <v>136</v>
      </c>
      <c r="H148" s="207">
        <v>15.723000000000001</v>
      </c>
      <c r="I148" s="208"/>
      <c r="J148" s="209">
        <f>ROUND(I148*H148,2)</f>
        <v>0</v>
      </c>
      <c r="K148" s="210"/>
      <c r="L148" s="38"/>
      <c r="M148" s="211" t="s">
        <v>1</v>
      </c>
      <c r="N148" s="212" t="s">
        <v>42</v>
      </c>
      <c r="O148" s="70"/>
      <c r="P148" s="213">
        <f>O148*H148</f>
        <v>0</v>
      </c>
      <c r="Q148" s="213">
        <v>2.0080137378362901E-2</v>
      </c>
      <c r="R148" s="213">
        <f>Q148*H148</f>
        <v>0.31571999999999989</v>
      </c>
      <c r="S148" s="213">
        <v>0</v>
      </c>
      <c r="T148" s="214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215" t="s">
        <v>137</v>
      </c>
      <c r="AT148" s="215" t="s">
        <v>133</v>
      </c>
      <c r="AU148" s="215" t="s">
        <v>138</v>
      </c>
      <c r="AY148" s="16" t="s">
        <v>131</v>
      </c>
      <c r="BE148" s="216">
        <f>IF(N148="základná",J148,0)</f>
        <v>0</v>
      </c>
      <c r="BF148" s="216">
        <f>IF(N148="znížená",J148,0)</f>
        <v>0</v>
      </c>
      <c r="BG148" s="216">
        <f>IF(N148="zákl. prenesená",J148,0)</f>
        <v>0</v>
      </c>
      <c r="BH148" s="216">
        <f>IF(N148="zníž. prenesená",J148,0)</f>
        <v>0</v>
      </c>
      <c r="BI148" s="216">
        <f>IF(N148="nulová",J148,0)</f>
        <v>0</v>
      </c>
      <c r="BJ148" s="16" t="s">
        <v>138</v>
      </c>
      <c r="BK148" s="216">
        <f>ROUND(I148*H148,2)</f>
        <v>0</v>
      </c>
      <c r="BL148" s="16" t="s">
        <v>137</v>
      </c>
      <c r="BM148" s="215" t="s">
        <v>543</v>
      </c>
    </row>
    <row r="149" spans="1:65" s="2" customFormat="1" ht="21.75" customHeight="1">
      <c r="A149" s="33"/>
      <c r="B149" s="34"/>
      <c r="C149" s="217" t="s">
        <v>162</v>
      </c>
      <c r="D149" s="217" t="s">
        <v>147</v>
      </c>
      <c r="E149" s="218" t="s">
        <v>205</v>
      </c>
      <c r="F149" s="219" t="s">
        <v>206</v>
      </c>
      <c r="G149" s="220" t="s">
        <v>207</v>
      </c>
      <c r="H149" s="221">
        <v>431.81599999999997</v>
      </c>
      <c r="I149" s="222"/>
      <c r="J149" s="223">
        <f>ROUND(I149*H149,2)</f>
        <v>0</v>
      </c>
      <c r="K149" s="224"/>
      <c r="L149" s="225"/>
      <c r="M149" s="226" t="s">
        <v>1</v>
      </c>
      <c r="N149" s="227" t="s">
        <v>42</v>
      </c>
      <c r="O149" s="70"/>
      <c r="P149" s="213">
        <f>O149*H149</f>
        <v>0</v>
      </c>
      <c r="Q149" s="213">
        <v>1.96400087074124E-2</v>
      </c>
      <c r="R149" s="213">
        <f>Q149*H149</f>
        <v>8.4808699999999924</v>
      </c>
      <c r="S149" s="213">
        <v>0</v>
      </c>
      <c r="T149" s="214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215" t="s">
        <v>151</v>
      </c>
      <c r="AT149" s="215" t="s">
        <v>147</v>
      </c>
      <c r="AU149" s="215" t="s">
        <v>138</v>
      </c>
      <c r="AY149" s="16" t="s">
        <v>131</v>
      </c>
      <c r="BE149" s="216">
        <f>IF(N149="základná",J149,0)</f>
        <v>0</v>
      </c>
      <c r="BF149" s="216">
        <f>IF(N149="znížená",J149,0)</f>
        <v>0</v>
      </c>
      <c r="BG149" s="216">
        <f>IF(N149="zákl. prenesená",J149,0)</f>
        <v>0</v>
      </c>
      <c r="BH149" s="216">
        <f>IF(N149="zníž. prenesená",J149,0)</f>
        <v>0</v>
      </c>
      <c r="BI149" s="216">
        <f>IF(N149="nulová",J149,0)</f>
        <v>0</v>
      </c>
      <c r="BJ149" s="16" t="s">
        <v>138</v>
      </c>
      <c r="BK149" s="216">
        <f>ROUND(I149*H149,2)</f>
        <v>0</v>
      </c>
      <c r="BL149" s="16" t="s">
        <v>137</v>
      </c>
      <c r="BM149" s="215" t="s">
        <v>544</v>
      </c>
    </row>
    <row r="150" spans="1:65" s="12" customFormat="1" ht="22.9" customHeight="1">
      <c r="B150" s="187"/>
      <c r="C150" s="188"/>
      <c r="D150" s="189" t="s">
        <v>75</v>
      </c>
      <c r="E150" s="201" t="s">
        <v>137</v>
      </c>
      <c r="F150" s="201" t="s">
        <v>213</v>
      </c>
      <c r="G150" s="188"/>
      <c r="H150" s="188"/>
      <c r="I150" s="191"/>
      <c r="J150" s="202">
        <f>BK150</f>
        <v>0</v>
      </c>
      <c r="K150" s="188"/>
      <c r="L150" s="193"/>
      <c r="M150" s="194"/>
      <c r="N150" s="195"/>
      <c r="O150" s="195"/>
      <c r="P150" s="196">
        <f>SUM(P151:P156)</f>
        <v>0</v>
      </c>
      <c r="Q150" s="195"/>
      <c r="R150" s="196">
        <f>SUM(R151:R156)</f>
        <v>14.301849467699995</v>
      </c>
      <c r="S150" s="195"/>
      <c r="T150" s="197">
        <f>SUM(T151:T156)</f>
        <v>0</v>
      </c>
      <c r="AR150" s="198" t="s">
        <v>84</v>
      </c>
      <c r="AT150" s="199" t="s">
        <v>75</v>
      </c>
      <c r="AU150" s="199" t="s">
        <v>84</v>
      </c>
      <c r="AY150" s="198" t="s">
        <v>131</v>
      </c>
      <c r="BK150" s="200">
        <f>SUM(BK151:BK156)</f>
        <v>0</v>
      </c>
    </row>
    <row r="151" spans="1:65" s="2" customFormat="1" ht="21.75" customHeight="1">
      <c r="A151" s="33"/>
      <c r="B151" s="34"/>
      <c r="C151" s="203" t="s">
        <v>151</v>
      </c>
      <c r="D151" s="203" t="s">
        <v>133</v>
      </c>
      <c r="E151" s="204" t="s">
        <v>215</v>
      </c>
      <c r="F151" s="205" t="s">
        <v>216</v>
      </c>
      <c r="G151" s="206" t="s">
        <v>176</v>
      </c>
      <c r="H151" s="207">
        <v>23.56</v>
      </c>
      <c r="I151" s="208"/>
      <c r="J151" s="209">
        <f>ROUND(I151*H151,2)</f>
        <v>0</v>
      </c>
      <c r="K151" s="210"/>
      <c r="L151" s="38"/>
      <c r="M151" s="211" t="s">
        <v>1</v>
      </c>
      <c r="N151" s="212" t="s">
        <v>42</v>
      </c>
      <c r="O151" s="70"/>
      <c r="P151" s="213">
        <f>O151*H151</f>
        <v>0</v>
      </c>
      <c r="Q151" s="213">
        <v>0.28194015280135798</v>
      </c>
      <c r="R151" s="213">
        <f>Q151*H151</f>
        <v>6.6425099999999935</v>
      </c>
      <c r="S151" s="213">
        <v>0</v>
      </c>
      <c r="T151" s="214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215" t="s">
        <v>137</v>
      </c>
      <c r="AT151" s="215" t="s">
        <v>133</v>
      </c>
      <c r="AU151" s="215" t="s">
        <v>138</v>
      </c>
      <c r="AY151" s="16" t="s">
        <v>131</v>
      </c>
      <c r="BE151" s="216">
        <f>IF(N151="základná",J151,0)</f>
        <v>0</v>
      </c>
      <c r="BF151" s="216">
        <f>IF(N151="znížená",J151,0)</f>
        <v>0</v>
      </c>
      <c r="BG151" s="216">
        <f>IF(N151="zákl. prenesená",J151,0)</f>
        <v>0</v>
      </c>
      <c r="BH151" s="216">
        <f>IF(N151="zníž. prenesená",J151,0)</f>
        <v>0</v>
      </c>
      <c r="BI151" s="216">
        <f>IF(N151="nulová",J151,0)</f>
        <v>0</v>
      </c>
      <c r="BJ151" s="16" t="s">
        <v>138</v>
      </c>
      <c r="BK151" s="216">
        <f>ROUND(I151*H151,2)</f>
        <v>0</v>
      </c>
      <c r="BL151" s="16" t="s">
        <v>137</v>
      </c>
      <c r="BM151" s="215" t="s">
        <v>545</v>
      </c>
    </row>
    <row r="152" spans="1:65" s="2" customFormat="1" ht="21.75" customHeight="1">
      <c r="A152" s="33"/>
      <c r="B152" s="34"/>
      <c r="C152" s="203" t="s">
        <v>169</v>
      </c>
      <c r="D152" s="203" t="s">
        <v>133</v>
      </c>
      <c r="E152" s="204" t="s">
        <v>546</v>
      </c>
      <c r="F152" s="205" t="s">
        <v>547</v>
      </c>
      <c r="G152" s="206" t="s">
        <v>136</v>
      </c>
      <c r="H152" s="207">
        <v>3.0630000000000002</v>
      </c>
      <c r="I152" s="208"/>
      <c r="J152" s="209">
        <f>ROUND(I152*H152,2)</f>
        <v>0</v>
      </c>
      <c r="K152" s="210"/>
      <c r="L152" s="38"/>
      <c r="M152" s="211" t="s">
        <v>1</v>
      </c>
      <c r="N152" s="212" t="s">
        <v>42</v>
      </c>
      <c r="O152" s="70"/>
      <c r="P152" s="213">
        <f>O152*H152</f>
        <v>0</v>
      </c>
      <c r="Q152" s="213">
        <v>2.2970179000000002</v>
      </c>
      <c r="R152" s="213">
        <f>Q152*H152</f>
        <v>7.0357658277000006</v>
      </c>
      <c r="S152" s="213">
        <v>0</v>
      </c>
      <c r="T152" s="214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215" t="s">
        <v>137</v>
      </c>
      <c r="AT152" s="215" t="s">
        <v>133</v>
      </c>
      <c r="AU152" s="215" t="s">
        <v>138</v>
      </c>
      <c r="AY152" s="16" t="s">
        <v>131</v>
      </c>
      <c r="BE152" s="216">
        <f>IF(N152="základná",J152,0)</f>
        <v>0</v>
      </c>
      <c r="BF152" s="216">
        <f>IF(N152="znížená",J152,0)</f>
        <v>0</v>
      </c>
      <c r="BG152" s="216">
        <f>IF(N152="zákl. prenesená",J152,0)</f>
        <v>0</v>
      </c>
      <c r="BH152" s="216">
        <f>IF(N152="zníž. prenesená",J152,0)</f>
        <v>0</v>
      </c>
      <c r="BI152" s="216">
        <f>IF(N152="nulová",J152,0)</f>
        <v>0</v>
      </c>
      <c r="BJ152" s="16" t="s">
        <v>138</v>
      </c>
      <c r="BK152" s="216">
        <f>ROUND(I152*H152,2)</f>
        <v>0</v>
      </c>
      <c r="BL152" s="16" t="s">
        <v>137</v>
      </c>
      <c r="BM152" s="215" t="s">
        <v>548</v>
      </c>
    </row>
    <row r="153" spans="1:65" s="2" customFormat="1" ht="21.75" customHeight="1">
      <c r="A153" s="33"/>
      <c r="B153" s="34"/>
      <c r="C153" s="203" t="s">
        <v>173</v>
      </c>
      <c r="D153" s="203" t="s">
        <v>133</v>
      </c>
      <c r="E153" s="204" t="s">
        <v>549</v>
      </c>
      <c r="F153" s="205" t="s">
        <v>550</v>
      </c>
      <c r="G153" s="206" t="s">
        <v>176</v>
      </c>
      <c r="H153" s="207">
        <v>23.56</v>
      </c>
      <c r="I153" s="208"/>
      <c r="J153" s="209">
        <f>ROUND(I153*H153,2)</f>
        <v>0</v>
      </c>
      <c r="K153" s="210"/>
      <c r="L153" s="38"/>
      <c r="M153" s="211" t="s">
        <v>1</v>
      </c>
      <c r="N153" s="212" t="s">
        <v>42</v>
      </c>
      <c r="O153" s="70"/>
      <c r="P153" s="213">
        <f>O153*H153</f>
        <v>0</v>
      </c>
      <c r="Q153" s="213">
        <v>2.3050000000000001E-2</v>
      </c>
      <c r="R153" s="213">
        <f>Q153*H153</f>
        <v>0.54305800000000004</v>
      </c>
      <c r="S153" s="213">
        <v>0</v>
      </c>
      <c r="T153" s="214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215" t="s">
        <v>137</v>
      </c>
      <c r="AT153" s="215" t="s">
        <v>133</v>
      </c>
      <c r="AU153" s="215" t="s">
        <v>138</v>
      </c>
      <c r="AY153" s="16" t="s">
        <v>131</v>
      </c>
      <c r="BE153" s="216">
        <f>IF(N153="základná",J153,0)</f>
        <v>0</v>
      </c>
      <c r="BF153" s="216">
        <f>IF(N153="znížená",J153,0)</f>
        <v>0</v>
      </c>
      <c r="BG153" s="216">
        <f>IF(N153="zákl. prenesená",J153,0)</f>
        <v>0</v>
      </c>
      <c r="BH153" s="216">
        <f>IF(N153="zníž. prenesená",J153,0)</f>
        <v>0</v>
      </c>
      <c r="BI153" s="216">
        <f>IF(N153="nulová",J153,0)</f>
        <v>0</v>
      </c>
      <c r="BJ153" s="16" t="s">
        <v>138</v>
      </c>
      <c r="BK153" s="216">
        <f>ROUND(I153*H153,2)</f>
        <v>0</v>
      </c>
      <c r="BL153" s="16" t="s">
        <v>137</v>
      </c>
      <c r="BM153" s="215" t="s">
        <v>551</v>
      </c>
    </row>
    <row r="154" spans="1:65" s="2" customFormat="1" ht="33" customHeight="1">
      <c r="A154" s="33"/>
      <c r="B154" s="34"/>
      <c r="C154" s="203" t="s">
        <v>178</v>
      </c>
      <c r="D154" s="203" t="s">
        <v>133</v>
      </c>
      <c r="E154" s="204" t="s">
        <v>552</v>
      </c>
      <c r="F154" s="205" t="s">
        <v>553</v>
      </c>
      <c r="G154" s="206" t="s">
        <v>150</v>
      </c>
      <c r="H154" s="207">
        <v>0.186</v>
      </c>
      <c r="I154" s="208"/>
      <c r="J154" s="209">
        <f>ROUND(I154*H154,2)</f>
        <v>0</v>
      </c>
      <c r="K154" s="210"/>
      <c r="L154" s="38"/>
      <c r="M154" s="211" t="s">
        <v>1</v>
      </c>
      <c r="N154" s="212" t="s">
        <v>42</v>
      </c>
      <c r="O154" s="70"/>
      <c r="P154" s="213">
        <f>O154*H154</f>
        <v>0</v>
      </c>
      <c r="Q154" s="213">
        <v>3.7399999999999998E-3</v>
      </c>
      <c r="R154" s="213">
        <f>Q154*H154</f>
        <v>6.9563999999999997E-4</v>
      </c>
      <c r="S154" s="213">
        <v>0</v>
      </c>
      <c r="T154" s="214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215" t="s">
        <v>137</v>
      </c>
      <c r="AT154" s="215" t="s">
        <v>133</v>
      </c>
      <c r="AU154" s="215" t="s">
        <v>138</v>
      </c>
      <c r="AY154" s="16" t="s">
        <v>131</v>
      </c>
      <c r="BE154" s="216">
        <f>IF(N154="základná",J154,0)</f>
        <v>0</v>
      </c>
      <c r="BF154" s="216">
        <f>IF(N154="znížená",J154,0)</f>
        <v>0</v>
      </c>
      <c r="BG154" s="216">
        <f>IF(N154="zákl. prenesená",J154,0)</f>
        <v>0</v>
      </c>
      <c r="BH154" s="216">
        <f>IF(N154="zníž. prenesená",J154,0)</f>
        <v>0</v>
      </c>
      <c r="BI154" s="216">
        <f>IF(N154="nulová",J154,0)</f>
        <v>0</v>
      </c>
      <c r="BJ154" s="16" t="s">
        <v>138</v>
      </c>
      <c r="BK154" s="216">
        <f>ROUND(I154*H154,2)</f>
        <v>0</v>
      </c>
      <c r="BL154" s="16" t="s">
        <v>137</v>
      </c>
      <c r="BM154" s="215" t="s">
        <v>554</v>
      </c>
    </row>
    <row r="155" spans="1:65" s="13" customFormat="1" ht="11.25">
      <c r="B155" s="233"/>
      <c r="C155" s="234"/>
      <c r="D155" s="235" t="s">
        <v>555</v>
      </c>
      <c r="E155" s="236" t="s">
        <v>1</v>
      </c>
      <c r="F155" s="237" t="s">
        <v>556</v>
      </c>
      <c r="G155" s="234"/>
      <c r="H155" s="238">
        <v>0.186</v>
      </c>
      <c r="I155" s="239"/>
      <c r="J155" s="234"/>
      <c r="K155" s="234"/>
      <c r="L155" s="240"/>
      <c r="M155" s="241"/>
      <c r="N155" s="242"/>
      <c r="O155" s="242"/>
      <c r="P155" s="242"/>
      <c r="Q155" s="242"/>
      <c r="R155" s="242"/>
      <c r="S155" s="242"/>
      <c r="T155" s="243"/>
      <c r="AT155" s="244" t="s">
        <v>555</v>
      </c>
      <c r="AU155" s="244" t="s">
        <v>138</v>
      </c>
      <c r="AV155" s="13" t="s">
        <v>138</v>
      </c>
      <c r="AW155" s="13" t="s">
        <v>32</v>
      </c>
      <c r="AX155" s="13" t="s">
        <v>84</v>
      </c>
      <c r="AY155" s="244" t="s">
        <v>131</v>
      </c>
    </row>
    <row r="156" spans="1:65" s="2" customFormat="1" ht="16.5" customHeight="1">
      <c r="A156" s="33"/>
      <c r="B156" s="34"/>
      <c r="C156" s="217" t="s">
        <v>182</v>
      </c>
      <c r="D156" s="217" t="s">
        <v>147</v>
      </c>
      <c r="E156" s="218" t="s">
        <v>557</v>
      </c>
      <c r="F156" s="219" t="s">
        <v>558</v>
      </c>
      <c r="G156" s="220" t="s">
        <v>176</v>
      </c>
      <c r="H156" s="221">
        <v>25.916</v>
      </c>
      <c r="I156" s="222"/>
      <c r="J156" s="223">
        <f>ROUND(I156*H156,2)</f>
        <v>0</v>
      </c>
      <c r="K156" s="224"/>
      <c r="L156" s="225"/>
      <c r="M156" s="226" t="s">
        <v>1</v>
      </c>
      <c r="N156" s="227" t="s">
        <v>42</v>
      </c>
      <c r="O156" s="70"/>
      <c r="P156" s="213">
        <f>O156*H156</f>
        <v>0</v>
      </c>
      <c r="Q156" s="213">
        <v>3.0799506096619899E-3</v>
      </c>
      <c r="R156" s="213">
        <f>Q156*H156</f>
        <v>7.9820000000000127E-2</v>
      </c>
      <c r="S156" s="213">
        <v>0</v>
      </c>
      <c r="T156" s="214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215" t="s">
        <v>151</v>
      </c>
      <c r="AT156" s="215" t="s">
        <v>147</v>
      </c>
      <c r="AU156" s="215" t="s">
        <v>138</v>
      </c>
      <c r="AY156" s="16" t="s">
        <v>131</v>
      </c>
      <c r="BE156" s="216">
        <f>IF(N156="základná",J156,0)</f>
        <v>0</v>
      </c>
      <c r="BF156" s="216">
        <f>IF(N156="znížená",J156,0)</f>
        <v>0</v>
      </c>
      <c r="BG156" s="216">
        <f>IF(N156="zákl. prenesená",J156,0)</f>
        <v>0</v>
      </c>
      <c r="BH156" s="216">
        <f>IF(N156="zníž. prenesená",J156,0)</f>
        <v>0</v>
      </c>
      <c r="BI156" s="216">
        <f>IF(N156="nulová",J156,0)</f>
        <v>0</v>
      </c>
      <c r="BJ156" s="16" t="s">
        <v>138</v>
      </c>
      <c r="BK156" s="216">
        <f>ROUND(I156*H156,2)</f>
        <v>0</v>
      </c>
      <c r="BL156" s="16" t="s">
        <v>137</v>
      </c>
      <c r="BM156" s="215" t="s">
        <v>559</v>
      </c>
    </row>
    <row r="157" spans="1:65" s="12" customFormat="1" ht="22.9" customHeight="1">
      <c r="B157" s="187"/>
      <c r="C157" s="188"/>
      <c r="D157" s="189" t="s">
        <v>75</v>
      </c>
      <c r="E157" s="201" t="s">
        <v>158</v>
      </c>
      <c r="F157" s="201" t="s">
        <v>267</v>
      </c>
      <c r="G157" s="188"/>
      <c r="H157" s="188"/>
      <c r="I157" s="191"/>
      <c r="J157" s="202">
        <f>BK157</f>
        <v>0</v>
      </c>
      <c r="K157" s="188"/>
      <c r="L157" s="193"/>
      <c r="M157" s="194"/>
      <c r="N157" s="195"/>
      <c r="O157" s="195"/>
      <c r="P157" s="196">
        <f>SUM(P158:P166)</f>
        <v>0</v>
      </c>
      <c r="Q157" s="195"/>
      <c r="R157" s="196">
        <f>SUM(R158:R166)</f>
        <v>14.739821622399994</v>
      </c>
      <c r="S157" s="195"/>
      <c r="T157" s="197">
        <f>SUM(T158:T166)</f>
        <v>0</v>
      </c>
      <c r="AR157" s="198" t="s">
        <v>84</v>
      </c>
      <c r="AT157" s="199" t="s">
        <v>75</v>
      </c>
      <c r="AU157" s="199" t="s">
        <v>84</v>
      </c>
      <c r="AY157" s="198" t="s">
        <v>131</v>
      </c>
      <c r="BK157" s="200">
        <f>SUM(BK158:BK166)</f>
        <v>0</v>
      </c>
    </row>
    <row r="158" spans="1:65" s="2" customFormat="1" ht="21.75" customHeight="1">
      <c r="A158" s="33"/>
      <c r="B158" s="34"/>
      <c r="C158" s="203" t="s">
        <v>186</v>
      </c>
      <c r="D158" s="203" t="s">
        <v>133</v>
      </c>
      <c r="E158" s="204" t="s">
        <v>269</v>
      </c>
      <c r="F158" s="205" t="s">
        <v>270</v>
      </c>
      <c r="G158" s="206" t="s">
        <v>176</v>
      </c>
      <c r="H158" s="207">
        <v>22.54</v>
      </c>
      <c r="I158" s="208"/>
      <c r="J158" s="209">
        <f t="shared" ref="J158:J166" si="0">ROUND(I158*H158,2)</f>
        <v>0</v>
      </c>
      <c r="K158" s="210"/>
      <c r="L158" s="38"/>
      <c r="M158" s="211" t="s">
        <v>1</v>
      </c>
      <c r="N158" s="212" t="s">
        <v>42</v>
      </c>
      <c r="O158" s="70"/>
      <c r="P158" s="213">
        <f t="shared" ref="P158:P166" si="1">O158*H158</f>
        <v>0</v>
      </c>
      <c r="Q158" s="213">
        <v>1.2999999999999999E-2</v>
      </c>
      <c r="R158" s="213">
        <f t="shared" ref="R158:R166" si="2">Q158*H158</f>
        <v>0.29302</v>
      </c>
      <c r="S158" s="213">
        <v>0</v>
      </c>
      <c r="T158" s="214">
        <f t="shared" ref="T158:T166" si="3"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215" t="s">
        <v>137</v>
      </c>
      <c r="AT158" s="215" t="s">
        <v>133</v>
      </c>
      <c r="AU158" s="215" t="s">
        <v>138</v>
      </c>
      <c r="AY158" s="16" t="s">
        <v>131</v>
      </c>
      <c r="BE158" s="216">
        <f t="shared" ref="BE158:BE166" si="4">IF(N158="základná",J158,0)</f>
        <v>0</v>
      </c>
      <c r="BF158" s="216">
        <f t="shared" ref="BF158:BF166" si="5">IF(N158="znížená",J158,0)</f>
        <v>0</v>
      </c>
      <c r="BG158" s="216">
        <f t="shared" ref="BG158:BG166" si="6">IF(N158="zákl. prenesená",J158,0)</f>
        <v>0</v>
      </c>
      <c r="BH158" s="216">
        <f t="shared" ref="BH158:BH166" si="7">IF(N158="zníž. prenesená",J158,0)</f>
        <v>0</v>
      </c>
      <c r="BI158" s="216">
        <f t="shared" ref="BI158:BI166" si="8">IF(N158="nulová",J158,0)</f>
        <v>0</v>
      </c>
      <c r="BJ158" s="16" t="s">
        <v>138</v>
      </c>
      <c r="BK158" s="216">
        <f t="shared" ref="BK158:BK166" si="9">ROUND(I158*H158,2)</f>
        <v>0</v>
      </c>
      <c r="BL158" s="16" t="s">
        <v>137</v>
      </c>
      <c r="BM158" s="215" t="s">
        <v>560</v>
      </c>
    </row>
    <row r="159" spans="1:65" s="2" customFormat="1" ht="16.5" customHeight="1">
      <c r="A159" s="33"/>
      <c r="B159" s="34"/>
      <c r="C159" s="203" t="s">
        <v>191</v>
      </c>
      <c r="D159" s="203" t="s">
        <v>133</v>
      </c>
      <c r="E159" s="204" t="s">
        <v>273</v>
      </c>
      <c r="F159" s="205" t="s">
        <v>274</v>
      </c>
      <c r="G159" s="206" t="s">
        <v>176</v>
      </c>
      <c r="H159" s="207">
        <v>22.54</v>
      </c>
      <c r="I159" s="208"/>
      <c r="J159" s="209">
        <f t="shared" si="0"/>
        <v>0</v>
      </c>
      <c r="K159" s="210"/>
      <c r="L159" s="38"/>
      <c r="M159" s="211" t="s">
        <v>1</v>
      </c>
      <c r="N159" s="212" t="s">
        <v>42</v>
      </c>
      <c r="O159" s="70"/>
      <c r="P159" s="213">
        <f t="shared" si="1"/>
        <v>0</v>
      </c>
      <c r="Q159" s="213">
        <v>6.1599999999999997E-3</v>
      </c>
      <c r="R159" s="213">
        <f t="shared" si="2"/>
        <v>0.13884639999999998</v>
      </c>
      <c r="S159" s="213">
        <v>0</v>
      </c>
      <c r="T159" s="214">
        <f t="shared" si="3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215" t="s">
        <v>137</v>
      </c>
      <c r="AT159" s="215" t="s">
        <v>133</v>
      </c>
      <c r="AU159" s="215" t="s">
        <v>138</v>
      </c>
      <c r="AY159" s="16" t="s">
        <v>131</v>
      </c>
      <c r="BE159" s="216">
        <f t="shared" si="4"/>
        <v>0</v>
      </c>
      <c r="BF159" s="216">
        <f t="shared" si="5"/>
        <v>0</v>
      </c>
      <c r="BG159" s="216">
        <f t="shared" si="6"/>
        <v>0</v>
      </c>
      <c r="BH159" s="216">
        <f t="shared" si="7"/>
        <v>0</v>
      </c>
      <c r="BI159" s="216">
        <f t="shared" si="8"/>
        <v>0</v>
      </c>
      <c r="BJ159" s="16" t="s">
        <v>138</v>
      </c>
      <c r="BK159" s="216">
        <f t="shared" si="9"/>
        <v>0</v>
      </c>
      <c r="BL159" s="16" t="s">
        <v>137</v>
      </c>
      <c r="BM159" s="215" t="s">
        <v>561</v>
      </c>
    </row>
    <row r="160" spans="1:65" s="2" customFormat="1" ht="21.75" customHeight="1">
      <c r="A160" s="33"/>
      <c r="B160" s="34"/>
      <c r="C160" s="203" t="s">
        <v>195</v>
      </c>
      <c r="D160" s="203" t="s">
        <v>133</v>
      </c>
      <c r="E160" s="204" t="s">
        <v>277</v>
      </c>
      <c r="F160" s="205" t="s">
        <v>278</v>
      </c>
      <c r="G160" s="206" t="s">
        <v>176</v>
      </c>
      <c r="H160" s="207">
        <v>3.96</v>
      </c>
      <c r="I160" s="208"/>
      <c r="J160" s="209">
        <f t="shared" si="0"/>
        <v>0</v>
      </c>
      <c r="K160" s="210"/>
      <c r="L160" s="38"/>
      <c r="M160" s="211" t="s">
        <v>1</v>
      </c>
      <c r="N160" s="212" t="s">
        <v>42</v>
      </c>
      <c r="O160" s="70"/>
      <c r="P160" s="213">
        <f t="shared" si="1"/>
        <v>0</v>
      </c>
      <c r="Q160" s="213">
        <v>3.7555999999999999E-2</v>
      </c>
      <c r="R160" s="213">
        <f t="shared" si="2"/>
        <v>0.14872176000000001</v>
      </c>
      <c r="S160" s="213">
        <v>0</v>
      </c>
      <c r="T160" s="214">
        <f t="shared" si="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215" t="s">
        <v>137</v>
      </c>
      <c r="AT160" s="215" t="s">
        <v>133</v>
      </c>
      <c r="AU160" s="215" t="s">
        <v>138</v>
      </c>
      <c r="AY160" s="16" t="s">
        <v>131</v>
      </c>
      <c r="BE160" s="216">
        <f t="shared" si="4"/>
        <v>0</v>
      </c>
      <c r="BF160" s="216">
        <f t="shared" si="5"/>
        <v>0</v>
      </c>
      <c r="BG160" s="216">
        <f t="shared" si="6"/>
        <v>0</v>
      </c>
      <c r="BH160" s="216">
        <f t="shared" si="7"/>
        <v>0</v>
      </c>
      <c r="BI160" s="216">
        <f t="shared" si="8"/>
        <v>0</v>
      </c>
      <c r="BJ160" s="16" t="s">
        <v>138</v>
      </c>
      <c r="BK160" s="216">
        <f t="shared" si="9"/>
        <v>0</v>
      </c>
      <c r="BL160" s="16" t="s">
        <v>137</v>
      </c>
      <c r="BM160" s="215" t="s">
        <v>562</v>
      </c>
    </row>
    <row r="161" spans="1:65" s="2" customFormat="1" ht="21.75" customHeight="1">
      <c r="A161" s="33"/>
      <c r="B161" s="34"/>
      <c r="C161" s="203" t="s">
        <v>200</v>
      </c>
      <c r="D161" s="203" t="s">
        <v>133</v>
      </c>
      <c r="E161" s="204" t="s">
        <v>281</v>
      </c>
      <c r="F161" s="205" t="s">
        <v>282</v>
      </c>
      <c r="G161" s="206" t="s">
        <v>176</v>
      </c>
      <c r="H161" s="207">
        <v>123.92</v>
      </c>
      <c r="I161" s="208"/>
      <c r="J161" s="209">
        <f t="shared" si="0"/>
        <v>0</v>
      </c>
      <c r="K161" s="210"/>
      <c r="L161" s="38"/>
      <c r="M161" s="211" t="s">
        <v>1</v>
      </c>
      <c r="N161" s="212" t="s">
        <v>42</v>
      </c>
      <c r="O161" s="70"/>
      <c r="P161" s="213">
        <f t="shared" si="1"/>
        <v>0</v>
      </c>
      <c r="Q161" s="213">
        <v>1.35E-2</v>
      </c>
      <c r="R161" s="213">
        <f t="shared" si="2"/>
        <v>1.67292</v>
      </c>
      <c r="S161" s="213">
        <v>0</v>
      </c>
      <c r="T161" s="214">
        <f t="shared" si="3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215" t="s">
        <v>137</v>
      </c>
      <c r="AT161" s="215" t="s">
        <v>133</v>
      </c>
      <c r="AU161" s="215" t="s">
        <v>138</v>
      </c>
      <c r="AY161" s="16" t="s">
        <v>131</v>
      </c>
      <c r="BE161" s="216">
        <f t="shared" si="4"/>
        <v>0</v>
      </c>
      <c r="BF161" s="216">
        <f t="shared" si="5"/>
        <v>0</v>
      </c>
      <c r="BG161" s="216">
        <f t="shared" si="6"/>
        <v>0</v>
      </c>
      <c r="BH161" s="216">
        <f t="shared" si="7"/>
        <v>0</v>
      </c>
      <c r="BI161" s="216">
        <f t="shared" si="8"/>
        <v>0</v>
      </c>
      <c r="BJ161" s="16" t="s">
        <v>138</v>
      </c>
      <c r="BK161" s="216">
        <f t="shared" si="9"/>
        <v>0</v>
      </c>
      <c r="BL161" s="16" t="s">
        <v>137</v>
      </c>
      <c r="BM161" s="215" t="s">
        <v>563</v>
      </c>
    </row>
    <row r="162" spans="1:65" s="2" customFormat="1" ht="16.5" customHeight="1">
      <c r="A162" s="33"/>
      <c r="B162" s="34"/>
      <c r="C162" s="203" t="s">
        <v>204</v>
      </c>
      <c r="D162" s="203" t="s">
        <v>133</v>
      </c>
      <c r="E162" s="204" t="s">
        <v>285</v>
      </c>
      <c r="F162" s="205" t="s">
        <v>286</v>
      </c>
      <c r="G162" s="206" t="s">
        <v>176</v>
      </c>
      <c r="H162" s="207">
        <v>123.92</v>
      </c>
      <c r="I162" s="208"/>
      <c r="J162" s="209">
        <f t="shared" si="0"/>
        <v>0</v>
      </c>
      <c r="K162" s="210"/>
      <c r="L162" s="38"/>
      <c r="M162" s="211" t="s">
        <v>1</v>
      </c>
      <c r="N162" s="212" t="s">
        <v>42</v>
      </c>
      <c r="O162" s="70"/>
      <c r="P162" s="213">
        <f t="shared" si="1"/>
        <v>0</v>
      </c>
      <c r="Q162" s="213">
        <v>4.1539999999999997E-3</v>
      </c>
      <c r="R162" s="213">
        <f t="shared" si="2"/>
        <v>0.51476367999999995</v>
      </c>
      <c r="S162" s="213">
        <v>0</v>
      </c>
      <c r="T162" s="214">
        <f t="shared" si="3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215" t="s">
        <v>137</v>
      </c>
      <c r="AT162" s="215" t="s">
        <v>133</v>
      </c>
      <c r="AU162" s="215" t="s">
        <v>138</v>
      </c>
      <c r="AY162" s="16" t="s">
        <v>131</v>
      </c>
      <c r="BE162" s="216">
        <f t="shared" si="4"/>
        <v>0</v>
      </c>
      <c r="BF162" s="216">
        <f t="shared" si="5"/>
        <v>0</v>
      </c>
      <c r="BG162" s="216">
        <f t="shared" si="6"/>
        <v>0</v>
      </c>
      <c r="BH162" s="216">
        <f t="shared" si="7"/>
        <v>0</v>
      </c>
      <c r="BI162" s="216">
        <f t="shared" si="8"/>
        <v>0</v>
      </c>
      <c r="BJ162" s="16" t="s">
        <v>138</v>
      </c>
      <c r="BK162" s="216">
        <f t="shared" si="9"/>
        <v>0</v>
      </c>
      <c r="BL162" s="16" t="s">
        <v>137</v>
      </c>
      <c r="BM162" s="215" t="s">
        <v>564</v>
      </c>
    </row>
    <row r="163" spans="1:65" s="2" customFormat="1" ht="21.75" customHeight="1">
      <c r="A163" s="33"/>
      <c r="B163" s="34"/>
      <c r="C163" s="203" t="s">
        <v>209</v>
      </c>
      <c r="D163" s="203" t="s">
        <v>133</v>
      </c>
      <c r="E163" s="204" t="s">
        <v>301</v>
      </c>
      <c r="F163" s="205" t="s">
        <v>302</v>
      </c>
      <c r="G163" s="206" t="s">
        <v>136</v>
      </c>
      <c r="H163" s="207">
        <v>3.7519999999999998</v>
      </c>
      <c r="I163" s="208"/>
      <c r="J163" s="209">
        <f t="shared" si="0"/>
        <v>0</v>
      </c>
      <c r="K163" s="210"/>
      <c r="L163" s="38"/>
      <c r="M163" s="211" t="s">
        <v>1</v>
      </c>
      <c r="N163" s="212" t="s">
        <v>42</v>
      </c>
      <c r="O163" s="70"/>
      <c r="P163" s="213">
        <f t="shared" si="1"/>
        <v>0</v>
      </c>
      <c r="Q163" s="213">
        <v>2.4407212</v>
      </c>
      <c r="R163" s="213">
        <f t="shared" si="2"/>
        <v>9.157585942399999</v>
      </c>
      <c r="S163" s="213">
        <v>0</v>
      </c>
      <c r="T163" s="214">
        <f t="shared" si="3"/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215" t="s">
        <v>137</v>
      </c>
      <c r="AT163" s="215" t="s">
        <v>133</v>
      </c>
      <c r="AU163" s="215" t="s">
        <v>138</v>
      </c>
      <c r="AY163" s="16" t="s">
        <v>131</v>
      </c>
      <c r="BE163" s="216">
        <f t="shared" si="4"/>
        <v>0</v>
      </c>
      <c r="BF163" s="216">
        <f t="shared" si="5"/>
        <v>0</v>
      </c>
      <c r="BG163" s="216">
        <f t="shared" si="6"/>
        <v>0</v>
      </c>
      <c r="BH163" s="216">
        <f t="shared" si="7"/>
        <v>0</v>
      </c>
      <c r="BI163" s="216">
        <f t="shared" si="8"/>
        <v>0</v>
      </c>
      <c r="BJ163" s="16" t="s">
        <v>138</v>
      </c>
      <c r="BK163" s="216">
        <f t="shared" si="9"/>
        <v>0</v>
      </c>
      <c r="BL163" s="16" t="s">
        <v>137</v>
      </c>
      <c r="BM163" s="215" t="s">
        <v>565</v>
      </c>
    </row>
    <row r="164" spans="1:65" s="2" customFormat="1" ht="21.75" customHeight="1">
      <c r="A164" s="33"/>
      <c r="B164" s="34"/>
      <c r="C164" s="203" t="s">
        <v>214</v>
      </c>
      <c r="D164" s="203" t="s">
        <v>133</v>
      </c>
      <c r="E164" s="204" t="s">
        <v>305</v>
      </c>
      <c r="F164" s="205" t="s">
        <v>306</v>
      </c>
      <c r="G164" s="206" t="s">
        <v>176</v>
      </c>
      <c r="H164" s="207">
        <v>74.400000000000006</v>
      </c>
      <c r="I164" s="208"/>
      <c r="J164" s="209">
        <f t="shared" si="0"/>
        <v>0</v>
      </c>
      <c r="K164" s="210"/>
      <c r="L164" s="38"/>
      <c r="M164" s="211" t="s">
        <v>1</v>
      </c>
      <c r="N164" s="212" t="s">
        <v>42</v>
      </c>
      <c r="O164" s="70"/>
      <c r="P164" s="213">
        <f t="shared" si="1"/>
        <v>0</v>
      </c>
      <c r="Q164" s="213">
        <v>3.6559946236559102E-2</v>
      </c>
      <c r="R164" s="213">
        <f t="shared" si="2"/>
        <v>2.7200599999999975</v>
      </c>
      <c r="S164" s="213">
        <v>0</v>
      </c>
      <c r="T164" s="214">
        <f t="shared" si="3"/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215" t="s">
        <v>137</v>
      </c>
      <c r="AT164" s="215" t="s">
        <v>133</v>
      </c>
      <c r="AU164" s="215" t="s">
        <v>138</v>
      </c>
      <c r="AY164" s="16" t="s">
        <v>131</v>
      </c>
      <c r="BE164" s="216">
        <f t="shared" si="4"/>
        <v>0</v>
      </c>
      <c r="BF164" s="216">
        <f t="shared" si="5"/>
        <v>0</v>
      </c>
      <c r="BG164" s="216">
        <f t="shared" si="6"/>
        <v>0</v>
      </c>
      <c r="BH164" s="216">
        <f t="shared" si="7"/>
        <v>0</v>
      </c>
      <c r="BI164" s="216">
        <f t="shared" si="8"/>
        <v>0</v>
      </c>
      <c r="BJ164" s="16" t="s">
        <v>138</v>
      </c>
      <c r="BK164" s="216">
        <f t="shared" si="9"/>
        <v>0</v>
      </c>
      <c r="BL164" s="16" t="s">
        <v>137</v>
      </c>
      <c r="BM164" s="215" t="s">
        <v>566</v>
      </c>
    </row>
    <row r="165" spans="1:65" s="2" customFormat="1" ht="21.75" customHeight="1">
      <c r="A165" s="33"/>
      <c r="B165" s="34"/>
      <c r="C165" s="203" t="s">
        <v>7</v>
      </c>
      <c r="D165" s="203" t="s">
        <v>133</v>
      </c>
      <c r="E165" s="204" t="s">
        <v>567</v>
      </c>
      <c r="F165" s="205" t="s">
        <v>568</v>
      </c>
      <c r="G165" s="206" t="s">
        <v>435</v>
      </c>
      <c r="H165" s="207">
        <v>10.8</v>
      </c>
      <c r="I165" s="208"/>
      <c r="J165" s="209">
        <f t="shared" si="0"/>
        <v>0</v>
      </c>
      <c r="K165" s="210"/>
      <c r="L165" s="38"/>
      <c r="M165" s="211" t="s">
        <v>1</v>
      </c>
      <c r="N165" s="212" t="s">
        <v>42</v>
      </c>
      <c r="O165" s="70"/>
      <c r="P165" s="213">
        <f t="shared" si="1"/>
        <v>0</v>
      </c>
      <c r="Q165" s="213">
        <v>7.9399999999999991E-3</v>
      </c>
      <c r="R165" s="213">
        <f t="shared" si="2"/>
        <v>8.5751999999999995E-2</v>
      </c>
      <c r="S165" s="213">
        <v>0</v>
      </c>
      <c r="T165" s="214">
        <f t="shared" si="3"/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215" t="s">
        <v>137</v>
      </c>
      <c r="AT165" s="215" t="s">
        <v>133</v>
      </c>
      <c r="AU165" s="215" t="s">
        <v>138</v>
      </c>
      <c r="AY165" s="16" t="s">
        <v>131</v>
      </c>
      <c r="BE165" s="216">
        <f t="shared" si="4"/>
        <v>0</v>
      </c>
      <c r="BF165" s="216">
        <f t="shared" si="5"/>
        <v>0</v>
      </c>
      <c r="BG165" s="216">
        <f t="shared" si="6"/>
        <v>0</v>
      </c>
      <c r="BH165" s="216">
        <f t="shared" si="7"/>
        <v>0</v>
      </c>
      <c r="BI165" s="216">
        <f t="shared" si="8"/>
        <v>0</v>
      </c>
      <c r="BJ165" s="16" t="s">
        <v>138</v>
      </c>
      <c r="BK165" s="216">
        <f t="shared" si="9"/>
        <v>0</v>
      </c>
      <c r="BL165" s="16" t="s">
        <v>137</v>
      </c>
      <c r="BM165" s="215" t="s">
        <v>569</v>
      </c>
    </row>
    <row r="166" spans="1:65" s="2" customFormat="1" ht="21.75" customHeight="1">
      <c r="A166" s="33"/>
      <c r="B166" s="34"/>
      <c r="C166" s="217" t="s">
        <v>221</v>
      </c>
      <c r="D166" s="217" t="s">
        <v>147</v>
      </c>
      <c r="E166" s="218" t="s">
        <v>570</v>
      </c>
      <c r="F166" s="219" t="s">
        <v>571</v>
      </c>
      <c r="G166" s="220" t="s">
        <v>435</v>
      </c>
      <c r="H166" s="221">
        <v>11.016</v>
      </c>
      <c r="I166" s="222"/>
      <c r="J166" s="223">
        <f t="shared" si="0"/>
        <v>0</v>
      </c>
      <c r="K166" s="224"/>
      <c r="L166" s="225"/>
      <c r="M166" s="226" t="s">
        <v>1</v>
      </c>
      <c r="N166" s="227" t="s">
        <v>42</v>
      </c>
      <c r="O166" s="70"/>
      <c r="P166" s="213">
        <f t="shared" si="1"/>
        <v>0</v>
      </c>
      <c r="Q166" s="213">
        <v>7.3999999999999999E-4</v>
      </c>
      <c r="R166" s="213">
        <f t="shared" si="2"/>
        <v>8.1518400000000005E-3</v>
      </c>
      <c r="S166" s="213">
        <v>0</v>
      </c>
      <c r="T166" s="214">
        <f t="shared" si="3"/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215" t="s">
        <v>151</v>
      </c>
      <c r="AT166" s="215" t="s">
        <v>147</v>
      </c>
      <c r="AU166" s="215" t="s">
        <v>138</v>
      </c>
      <c r="AY166" s="16" t="s">
        <v>131</v>
      </c>
      <c r="BE166" s="216">
        <f t="shared" si="4"/>
        <v>0</v>
      </c>
      <c r="BF166" s="216">
        <f t="shared" si="5"/>
        <v>0</v>
      </c>
      <c r="BG166" s="216">
        <f t="shared" si="6"/>
        <v>0</v>
      </c>
      <c r="BH166" s="216">
        <f t="shared" si="7"/>
        <v>0</v>
      </c>
      <c r="BI166" s="216">
        <f t="shared" si="8"/>
        <v>0</v>
      </c>
      <c r="BJ166" s="16" t="s">
        <v>138</v>
      </c>
      <c r="BK166" s="216">
        <f t="shared" si="9"/>
        <v>0</v>
      </c>
      <c r="BL166" s="16" t="s">
        <v>137</v>
      </c>
      <c r="BM166" s="215" t="s">
        <v>572</v>
      </c>
    </row>
    <row r="167" spans="1:65" s="12" customFormat="1" ht="22.9" customHeight="1">
      <c r="B167" s="187"/>
      <c r="C167" s="188"/>
      <c r="D167" s="189" t="s">
        <v>75</v>
      </c>
      <c r="E167" s="201" t="s">
        <v>169</v>
      </c>
      <c r="F167" s="201" t="s">
        <v>308</v>
      </c>
      <c r="G167" s="188"/>
      <c r="H167" s="188"/>
      <c r="I167" s="191"/>
      <c r="J167" s="202">
        <f>BK167</f>
        <v>0</v>
      </c>
      <c r="K167" s="188"/>
      <c r="L167" s="193"/>
      <c r="M167" s="194"/>
      <c r="N167" s="195"/>
      <c r="O167" s="195"/>
      <c r="P167" s="196">
        <f>SUM(P168:P173)</f>
        <v>0</v>
      </c>
      <c r="Q167" s="195"/>
      <c r="R167" s="196">
        <f>SUM(R168:R173)</f>
        <v>0</v>
      </c>
      <c r="S167" s="195"/>
      <c r="T167" s="197">
        <f>SUM(T168:T173)</f>
        <v>4.4550749999999999</v>
      </c>
      <c r="AR167" s="198" t="s">
        <v>84</v>
      </c>
      <c r="AT167" s="199" t="s">
        <v>75</v>
      </c>
      <c r="AU167" s="199" t="s">
        <v>84</v>
      </c>
      <c r="AY167" s="198" t="s">
        <v>131</v>
      </c>
      <c r="BK167" s="200">
        <f>SUM(BK168:BK173)</f>
        <v>0</v>
      </c>
    </row>
    <row r="168" spans="1:65" s="2" customFormat="1" ht="21.75" customHeight="1">
      <c r="A168" s="33"/>
      <c r="B168" s="34"/>
      <c r="C168" s="203" t="s">
        <v>225</v>
      </c>
      <c r="D168" s="203" t="s">
        <v>133</v>
      </c>
      <c r="E168" s="204" t="s">
        <v>573</v>
      </c>
      <c r="F168" s="205" t="s">
        <v>574</v>
      </c>
      <c r="G168" s="206" t="s">
        <v>136</v>
      </c>
      <c r="H168" s="207">
        <v>0.36799999999999999</v>
      </c>
      <c r="I168" s="208"/>
      <c r="J168" s="209">
        <f t="shared" ref="J168:J173" si="10">ROUND(I168*H168,2)</f>
        <v>0</v>
      </c>
      <c r="K168" s="210"/>
      <c r="L168" s="38"/>
      <c r="M168" s="211" t="s">
        <v>1</v>
      </c>
      <c r="N168" s="212" t="s">
        <v>42</v>
      </c>
      <c r="O168" s="70"/>
      <c r="P168" s="213">
        <f t="shared" ref="P168:P173" si="11">O168*H168</f>
        <v>0</v>
      </c>
      <c r="Q168" s="213">
        <v>0</v>
      </c>
      <c r="R168" s="213">
        <f t="shared" ref="R168:R173" si="12">Q168*H168</f>
        <v>0</v>
      </c>
      <c r="S168" s="213">
        <v>2.4</v>
      </c>
      <c r="T168" s="214">
        <f t="shared" ref="T168:T173" si="13">S168*H168</f>
        <v>0.88319999999999999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215" t="s">
        <v>137</v>
      </c>
      <c r="AT168" s="215" t="s">
        <v>133</v>
      </c>
      <c r="AU168" s="215" t="s">
        <v>138</v>
      </c>
      <c r="AY168" s="16" t="s">
        <v>131</v>
      </c>
      <c r="BE168" s="216">
        <f t="shared" ref="BE168:BE173" si="14">IF(N168="základná",J168,0)</f>
        <v>0</v>
      </c>
      <c r="BF168" s="216">
        <f t="shared" ref="BF168:BF173" si="15">IF(N168="znížená",J168,0)</f>
        <v>0</v>
      </c>
      <c r="BG168" s="216">
        <f t="shared" ref="BG168:BG173" si="16">IF(N168="zákl. prenesená",J168,0)</f>
        <v>0</v>
      </c>
      <c r="BH168" s="216">
        <f t="shared" ref="BH168:BH173" si="17">IF(N168="zníž. prenesená",J168,0)</f>
        <v>0</v>
      </c>
      <c r="BI168" s="216">
        <f t="shared" ref="BI168:BI173" si="18">IF(N168="nulová",J168,0)</f>
        <v>0</v>
      </c>
      <c r="BJ168" s="16" t="s">
        <v>138</v>
      </c>
      <c r="BK168" s="216">
        <f t="shared" ref="BK168:BK173" si="19">ROUND(I168*H168,2)</f>
        <v>0</v>
      </c>
      <c r="BL168" s="16" t="s">
        <v>137</v>
      </c>
      <c r="BM168" s="215" t="s">
        <v>575</v>
      </c>
    </row>
    <row r="169" spans="1:65" s="2" customFormat="1" ht="21.75" customHeight="1">
      <c r="A169" s="33"/>
      <c r="B169" s="34"/>
      <c r="C169" s="203" t="s">
        <v>229</v>
      </c>
      <c r="D169" s="203" t="s">
        <v>133</v>
      </c>
      <c r="E169" s="204" t="s">
        <v>576</v>
      </c>
      <c r="F169" s="205" t="s">
        <v>577</v>
      </c>
      <c r="G169" s="206" t="s">
        <v>136</v>
      </c>
      <c r="H169" s="207">
        <v>1.875</v>
      </c>
      <c r="I169" s="208"/>
      <c r="J169" s="209">
        <f t="shared" si="10"/>
        <v>0</v>
      </c>
      <c r="K169" s="210"/>
      <c r="L169" s="38"/>
      <c r="M169" s="211" t="s">
        <v>1</v>
      </c>
      <c r="N169" s="212" t="s">
        <v>42</v>
      </c>
      <c r="O169" s="70"/>
      <c r="P169" s="213">
        <f t="shared" si="11"/>
        <v>0</v>
      </c>
      <c r="Q169" s="213">
        <v>0</v>
      </c>
      <c r="R169" s="213">
        <f t="shared" si="12"/>
        <v>0</v>
      </c>
      <c r="S169" s="213">
        <v>1.905</v>
      </c>
      <c r="T169" s="214">
        <f t="shared" si="13"/>
        <v>3.5718749999999999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215" t="s">
        <v>137</v>
      </c>
      <c r="AT169" s="215" t="s">
        <v>133</v>
      </c>
      <c r="AU169" s="215" t="s">
        <v>138</v>
      </c>
      <c r="AY169" s="16" t="s">
        <v>131</v>
      </c>
      <c r="BE169" s="216">
        <f t="shared" si="14"/>
        <v>0</v>
      </c>
      <c r="BF169" s="216">
        <f t="shared" si="15"/>
        <v>0</v>
      </c>
      <c r="BG169" s="216">
        <f t="shared" si="16"/>
        <v>0</v>
      </c>
      <c r="BH169" s="216">
        <f t="shared" si="17"/>
        <v>0</v>
      </c>
      <c r="BI169" s="216">
        <f t="shared" si="18"/>
        <v>0</v>
      </c>
      <c r="BJ169" s="16" t="s">
        <v>138</v>
      </c>
      <c r="BK169" s="216">
        <f t="shared" si="19"/>
        <v>0</v>
      </c>
      <c r="BL169" s="16" t="s">
        <v>137</v>
      </c>
      <c r="BM169" s="215" t="s">
        <v>578</v>
      </c>
    </row>
    <row r="170" spans="1:65" s="2" customFormat="1" ht="21.75" customHeight="1">
      <c r="A170" s="33"/>
      <c r="B170" s="34"/>
      <c r="C170" s="203" t="s">
        <v>233</v>
      </c>
      <c r="D170" s="203" t="s">
        <v>133</v>
      </c>
      <c r="E170" s="204" t="s">
        <v>579</v>
      </c>
      <c r="F170" s="205" t="s">
        <v>580</v>
      </c>
      <c r="G170" s="206" t="s">
        <v>176</v>
      </c>
      <c r="H170" s="207">
        <v>19.440000000000001</v>
      </c>
      <c r="I170" s="208"/>
      <c r="J170" s="209">
        <f t="shared" si="10"/>
        <v>0</v>
      </c>
      <c r="K170" s="210"/>
      <c r="L170" s="38"/>
      <c r="M170" s="211" t="s">
        <v>1</v>
      </c>
      <c r="N170" s="212" t="s">
        <v>42</v>
      </c>
      <c r="O170" s="70"/>
      <c r="P170" s="213">
        <f t="shared" si="11"/>
        <v>0</v>
      </c>
      <c r="Q170" s="213">
        <v>0</v>
      </c>
      <c r="R170" s="213">
        <f t="shared" si="12"/>
        <v>0</v>
      </c>
      <c r="S170" s="213">
        <v>0</v>
      </c>
      <c r="T170" s="214">
        <f t="shared" si="13"/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215" t="s">
        <v>137</v>
      </c>
      <c r="AT170" s="215" t="s">
        <v>133</v>
      </c>
      <c r="AU170" s="215" t="s">
        <v>138</v>
      </c>
      <c r="AY170" s="16" t="s">
        <v>131</v>
      </c>
      <c r="BE170" s="216">
        <f t="shared" si="14"/>
        <v>0</v>
      </c>
      <c r="BF170" s="216">
        <f t="shared" si="15"/>
        <v>0</v>
      </c>
      <c r="BG170" s="216">
        <f t="shared" si="16"/>
        <v>0</v>
      </c>
      <c r="BH170" s="216">
        <f t="shared" si="17"/>
        <v>0</v>
      </c>
      <c r="BI170" s="216">
        <f t="shared" si="18"/>
        <v>0</v>
      </c>
      <c r="BJ170" s="16" t="s">
        <v>138</v>
      </c>
      <c r="BK170" s="216">
        <f t="shared" si="19"/>
        <v>0</v>
      </c>
      <c r="BL170" s="16" t="s">
        <v>137</v>
      </c>
      <c r="BM170" s="215" t="s">
        <v>581</v>
      </c>
    </row>
    <row r="171" spans="1:65" s="2" customFormat="1" ht="16.5" customHeight="1">
      <c r="A171" s="33"/>
      <c r="B171" s="34"/>
      <c r="C171" s="203" t="s">
        <v>237</v>
      </c>
      <c r="D171" s="203" t="s">
        <v>133</v>
      </c>
      <c r="E171" s="204" t="s">
        <v>582</v>
      </c>
      <c r="F171" s="205" t="s">
        <v>583</v>
      </c>
      <c r="G171" s="206" t="s">
        <v>176</v>
      </c>
      <c r="H171" s="207">
        <v>11.4</v>
      </c>
      <c r="I171" s="208"/>
      <c r="J171" s="209">
        <f t="shared" si="10"/>
        <v>0</v>
      </c>
      <c r="K171" s="210"/>
      <c r="L171" s="38"/>
      <c r="M171" s="211" t="s">
        <v>1</v>
      </c>
      <c r="N171" s="212" t="s">
        <v>42</v>
      </c>
      <c r="O171" s="70"/>
      <c r="P171" s="213">
        <f t="shared" si="11"/>
        <v>0</v>
      </c>
      <c r="Q171" s="213">
        <v>0</v>
      </c>
      <c r="R171" s="213">
        <f t="shared" si="12"/>
        <v>0</v>
      </c>
      <c r="S171" s="213">
        <v>0</v>
      </c>
      <c r="T171" s="214">
        <f t="shared" si="13"/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215" t="s">
        <v>137</v>
      </c>
      <c r="AT171" s="215" t="s">
        <v>133</v>
      </c>
      <c r="AU171" s="215" t="s">
        <v>138</v>
      </c>
      <c r="AY171" s="16" t="s">
        <v>131</v>
      </c>
      <c r="BE171" s="216">
        <f t="shared" si="14"/>
        <v>0</v>
      </c>
      <c r="BF171" s="216">
        <f t="shared" si="15"/>
        <v>0</v>
      </c>
      <c r="BG171" s="216">
        <f t="shared" si="16"/>
        <v>0</v>
      </c>
      <c r="BH171" s="216">
        <f t="shared" si="17"/>
        <v>0</v>
      </c>
      <c r="BI171" s="216">
        <f t="shared" si="18"/>
        <v>0</v>
      </c>
      <c r="BJ171" s="16" t="s">
        <v>138</v>
      </c>
      <c r="BK171" s="216">
        <f t="shared" si="19"/>
        <v>0</v>
      </c>
      <c r="BL171" s="16" t="s">
        <v>137</v>
      </c>
      <c r="BM171" s="215" t="s">
        <v>584</v>
      </c>
    </row>
    <row r="172" spans="1:65" s="2" customFormat="1" ht="16.5" customHeight="1">
      <c r="A172" s="33"/>
      <c r="B172" s="34"/>
      <c r="C172" s="203" t="s">
        <v>241</v>
      </c>
      <c r="D172" s="203" t="s">
        <v>133</v>
      </c>
      <c r="E172" s="204" t="s">
        <v>585</v>
      </c>
      <c r="F172" s="205" t="s">
        <v>586</v>
      </c>
      <c r="G172" s="206" t="s">
        <v>150</v>
      </c>
      <c r="H172" s="207">
        <v>6.617</v>
      </c>
      <c r="I172" s="208"/>
      <c r="J172" s="209">
        <f t="shared" si="10"/>
        <v>0</v>
      </c>
      <c r="K172" s="210"/>
      <c r="L172" s="38"/>
      <c r="M172" s="211" t="s">
        <v>1</v>
      </c>
      <c r="N172" s="212" t="s">
        <v>42</v>
      </c>
      <c r="O172" s="70"/>
      <c r="P172" s="213">
        <f t="shared" si="11"/>
        <v>0</v>
      </c>
      <c r="Q172" s="213">
        <v>0</v>
      </c>
      <c r="R172" s="213">
        <f t="shared" si="12"/>
        <v>0</v>
      </c>
      <c r="S172" s="213">
        <v>0</v>
      </c>
      <c r="T172" s="214">
        <f t="shared" si="13"/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215" t="s">
        <v>137</v>
      </c>
      <c r="AT172" s="215" t="s">
        <v>133</v>
      </c>
      <c r="AU172" s="215" t="s">
        <v>138</v>
      </c>
      <c r="AY172" s="16" t="s">
        <v>131</v>
      </c>
      <c r="BE172" s="216">
        <f t="shared" si="14"/>
        <v>0</v>
      </c>
      <c r="BF172" s="216">
        <f t="shared" si="15"/>
        <v>0</v>
      </c>
      <c r="BG172" s="216">
        <f t="shared" si="16"/>
        <v>0</v>
      </c>
      <c r="BH172" s="216">
        <f t="shared" si="17"/>
        <v>0</v>
      </c>
      <c r="BI172" s="216">
        <f t="shared" si="18"/>
        <v>0</v>
      </c>
      <c r="BJ172" s="16" t="s">
        <v>138</v>
      </c>
      <c r="BK172" s="216">
        <f t="shared" si="19"/>
        <v>0</v>
      </c>
      <c r="BL172" s="16" t="s">
        <v>137</v>
      </c>
      <c r="BM172" s="215" t="s">
        <v>587</v>
      </c>
    </row>
    <row r="173" spans="1:65" s="2" customFormat="1" ht="21.75" customHeight="1">
      <c r="A173" s="33"/>
      <c r="B173" s="34"/>
      <c r="C173" s="203" t="s">
        <v>245</v>
      </c>
      <c r="D173" s="203" t="s">
        <v>133</v>
      </c>
      <c r="E173" s="204" t="s">
        <v>322</v>
      </c>
      <c r="F173" s="205" t="s">
        <v>323</v>
      </c>
      <c r="G173" s="206" t="s">
        <v>150</v>
      </c>
      <c r="H173" s="207">
        <v>40.341999999999999</v>
      </c>
      <c r="I173" s="208"/>
      <c r="J173" s="209">
        <f t="shared" si="10"/>
        <v>0</v>
      </c>
      <c r="K173" s="210"/>
      <c r="L173" s="38"/>
      <c r="M173" s="211" t="s">
        <v>1</v>
      </c>
      <c r="N173" s="212" t="s">
        <v>42</v>
      </c>
      <c r="O173" s="70"/>
      <c r="P173" s="213">
        <f t="shared" si="11"/>
        <v>0</v>
      </c>
      <c r="Q173" s="213">
        <v>0</v>
      </c>
      <c r="R173" s="213">
        <f t="shared" si="12"/>
        <v>0</v>
      </c>
      <c r="S173" s="213">
        <v>0</v>
      </c>
      <c r="T173" s="214">
        <f t="shared" si="13"/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215" t="s">
        <v>137</v>
      </c>
      <c r="AT173" s="215" t="s">
        <v>133</v>
      </c>
      <c r="AU173" s="215" t="s">
        <v>138</v>
      </c>
      <c r="AY173" s="16" t="s">
        <v>131</v>
      </c>
      <c r="BE173" s="216">
        <f t="shared" si="14"/>
        <v>0</v>
      </c>
      <c r="BF173" s="216">
        <f t="shared" si="15"/>
        <v>0</v>
      </c>
      <c r="BG173" s="216">
        <f t="shared" si="16"/>
        <v>0</v>
      </c>
      <c r="BH173" s="216">
        <f t="shared" si="17"/>
        <v>0</v>
      </c>
      <c r="BI173" s="216">
        <f t="shared" si="18"/>
        <v>0</v>
      </c>
      <c r="BJ173" s="16" t="s">
        <v>138</v>
      </c>
      <c r="BK173" s="216">
        <f t="shared" si="19"/>
        <v>0</v>
      </c>
      <c r="BL173" s="16" t="s">
        <v>137</v>
      </c>
      <c r="BM173" s="215" t="s">
        <v>588</v>
      </c>
    </row>
    <row r="174" spans="1:65" s="12" customFormat="1" ht="25.9" customHeight="1">
      <c r="B174" s="187"/>
      <c r="C174" s="188"/>
      <c r="D174" s="189" t="s">
        <v>75</v>
      </c>
      <c r="E174" s="190" t="s">
        <v>147</v>
      </c>
      <c r="F174" s="190" t="s">
        <v>589</v>
      </c>
      <c r="G174" s="188"/>
      <c r="H174" s="188"/>
      <c r="I174" s="191"/>
      <c r="J174" s="192">
        <f>BK174</f>
        <v>0</v>
      </c>
      <c r="K174" s="188"/>
      <c r="L174" s="193"/>
      <c r="M174" s="194"/>
      <c r="N174" s="195"/>
      <c r="O174" s="195"/>
      <c r="P174" s="196">
        <f>P175</f>
        <v>0</v>
      </c>
      <c r="Q174" s="195"/>
      <c r="R174" s="196">
        <f>R175</f>
        <v>1.9870000000000001</v>
      </c>
      <c r="S174" s="195"/>
      <c r="T174" s="197">
        <f>T175</f>
        <v>0</v>
      </c>
      <c r="AR174" s="198" t="s">
        <v>84</v>
      </c>
      <c r="AT174" s="199" t="s">
        <v>75</v>
      </c>
      <c r="AU174" s="199" t="s">
        <v>76</v>
      </c>
      <c r="AY174" s="198" t="s">
        <v>131</v>
      </c>
      <c r="BK174" s="200">
        <f>BK175</f>
        <v>0</v>
      </c>
    </row>
    <row r="175" spans="1:65" s="12" customFormat="1" ht="22.9" customHeight="1">
      <c r="B175" s="187"/>
      <c r="C175" s="188"/>
      <c r="D175" s="189" t="s">
        <v>75</v>
      </c>
      <c r="E175" s="201" t="s">
        <v>590</v>
      </c>
      <c r="F175" s="201" t="s">
        <v>591</v>
      </c>
      <c r="G175" s="188"/>
      <c r="H175" s="188"/>
      <c r="I175" s="191"/>
      <c r="J175" s="202">
        <f>BK175</f>
        <v>0</v>
      </c>
      <c r="K175" s="188"/>
      <c r="L175" s="193"/>
      <c r="M175" s="194"/>
      <c r="N175" s="195"/>
      <c r="O175" s="195"/>
      <c r="P175" s="196">
        <f>SUM(P176:P180)</f>
        <v>0</v>
      </c>
      <c r="Q175" s="195"/>
      <c r="R175" s="196">
        <f>SUM(R176:R180)</f>
        <v>1.9870000000000001</v>
      </c>
      <c r="S175" s="195"/>
      <c r="T175" s="197">
        <f>SUM(T176:T180)</f>
        <v>0</v>
      </c>
      <c r="AR175" s="198" t="s">
        <v>84</v>
      </c>
      <c r="AT175" s="199" t="s">
        <v>75</v>
      </c>
      <c r="AU175" s="199" t="s">
        <v>84</v>
      </c>
      <c r="AY175" s="198" t="s">
        <v>131</v>
      </c>
      <c r="BK175" s="200">
        <f>SUM(BK176:BK180)</f>
        <v>0</v>
      </c>
    </row>
    <row r="176" spans="1:65" s="2" customFormat="1" ht="21.75" customHeight="1">
      <c r="A176" s="33"/>
      <c r="B176" s="34"/>
      <c r="C176" s="203" t="s">
        <v>247</v>
      </c>
      <c r="D176" s="203" t="s">
        <v>133</v>
      </c>
      <c r="E176" s="204" t="s">
        <v>592</v>
      </c>
      <c r="F176" s="205" t="s">
        <v>593</v>
      </c>
      <c r="G176" s="206" t="s">
        <v>402</v>
      </c>
      <c r="H176" s="207">
        <v>1840.1279999999999</v>
      </c>
      <c r="I176" s="208"/>
      <c r="J176" s="209">
        <f>ROUND(I176*H176,2)</f>
        <v>0</v>
      </c>
      <c r="K176" s="210"/>
      <c r="L176" s="38"/>
      <c r="M176" s="211" t="s">
        <v>1</v>
      </c>
      <c r="N176" s="212" t="s">
        <v>42</v>
      </c>
      <c r="O176" s="70"/>
      <c r="P176" s="213">
        <f>O176*H176</f>
        <v>0</v>
      </c>
      <c r="Q176" s="213">
        <v>0</v>
      </c>
      <c r="R176" s="213">
        <f>Q176*H176</f>
        <v>0</v>
      </c>
      <c r="S176" s="213">
        <v>0</v>
      </c>
      <c r="T176" s="214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215" t="s">
        <v>137</v>
      </c>
      <c r="AT176" s="215" t="s">
        <v>133</v>
      </c>
      <c r="AU176" s="215" t="s">
        <v>138</v>
      </c>
      <c r="AY176" s="16" t="s">
        <v>131</v>
      </c>
      <c r="BE176" s="216">
        <f>IF(N176="základná",J176,0)</f>
        <v>0</v>
      </c>
      <c r="BF176" s="216">
        <f>IF(N176="znížená",J176,0)</f>
        <v>0</v>
      </c>
      <c r="BG176" s="216">
        <f>IF(N176="zákl. prenesená",J176,0)</f>
        <v>0</v>
      </c>
      <c r="BH176" s="216">
        <f>IF(N176="zníž. prenesená",J176,0)</f>
        <v>0</v>
      </c>
      <c r="BI176" s="216">
        <f>IF(N176="nulová",J176,0)</f>
        <v>0</v>
      </c>
      <c r="BJ176" s="16" t="s">
        <v>138</v>
      </c>
      <c r="BK176" s="216">
        <f>ROUND(I176*H176,2)</f>
        <v>0</v>
      </c>
      <c r="BL176" s="16" t="s">
        <v>137</v>
      </c>
      <c r="BM176" s="215" t="s">
        <v>594</v>
      </c>
    </row>
    <row r="177" spans="1:65" s="2" customFormat="1" ht="16.5" customHeight="1">
      <c r="A177" s="33"/>
      <c r="B177" s="34"/>
      <c r="C177" s="217" t="s">
        <v>251</v>
      </c>
      <c r="D177" s="217" t="s">
        <v>147</v>
      </c>
      <c r="E177" s="218" t="s">
        <v>595</v>
      </c>
      <c r="F177" s="219" t="s">
        <v>596</v>
      </c>
      <c r="G177" s="220" t="s">
        <v>150</v>
      </c>
      <c r="H177" s="221">
        <v>1.9870000000000001</v>
      </c>
      <c r="I177" s="222"/>
      <c r="J177" s="223">
        <f>ROUND(I177*H177,2)</f>
        <v>0</v>
      </c>
      <c r="K177" s="224"/>
      <c r="L177" s="225"/>
      <c r="M177" s="226" t="s">
        <v>1</v>
      </c>
      <c r="N177" s="227" t="s">
        <v>42</v>
      </c>
      <c r="O177" s="70"/>
      <c r="P177" s="213">
        <f>O177*H177</f>
        <v>0</v>
      </c>
      <c r="Q177" s="213">
        <v>1</v>
      </c>
      <c r="R177" s="213">
        <f>Q177*H177</f>
        <v>1.9870000000000001</v>
      </c>
      <c r="S177" s="213">
        <v>0</v>
      </c>
      <c r="T177" s="214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215" t="s">
        <v>151</v>
      </c>
      <c r="AT177" s="215" t="s">
        <v>147</v>
      </c>
      <c r="AU177" s="215" t="s">
        <v>138</v>
      </c>
      <c r="AY177" s="16" t="s">
        <v>131</v>
      </c>
      <c r="BE177" s="216">
        <f>IF(N177="základná",J177,0)</f>
        <v>0</v>
      </c>
      <c r="BF177" s="216">
        <f>IF(N177="znížená",J177,0)</f>
        <v>0</v>
      </c>
      <c r="BG177" s="216">
        <f>IF(N177="zákl. prenesená",J177,0)</f>
        <v>0</v>
      </c>
      <c r="BH177" s="216">
        <f>IF(N177="zníž. prenesená",J177,0)</f>
        <v>0</v>
      </c>
      <c r="BI177" s="216">
        <f>IF(N177="nulová",J177,0)</f>
        <v>0</v>
      </c>
      <c r="BJ177" s="16" t="s">
        <v>138</v>
      </c>
      <c r="BK177" s="216">
        <f>ROUND(I177*H177,2)</f>
        <v>0</v>
      </c>
      <c r="BL177" s="16" t="s">
        <v>137</v>
      </c>
      <c r="BM177" s="215" t="s">
        <v>597</v>
      </c>
    </row>
    <row r="178" spans="1:65" s="13" customFormat="1" ht="11.25">
      <c r="B178" s="233"/>
      <c r="C178" s="234"/>
      <c r="D178" s="235" t="s">
        <v>555</v>
      </c>
      <c r="E178" s="236" t="s">
        <v>1</v>
      </c>
      <c r="F178" s="237" t="s">
        <v>598</v>
      </c>
      <c r="G178" s="234"/>
      <c r="H178" s="238">
        <v>1.84</v>
      </c>
      <c r="I178" s="239"/>
      <c r="J178" s="234"/>
      <c r="K178" s="234"/>
      <c r="L178" s="240"/>
      <c r="M178" s="241"/>
      <c r="N178" s="242"/>
      <c r="O178" s="242"/>
      <c r="P178" s="242"/>
      <c r="Q178" s="242"/>
      <c r="R178" s="242"/>
      <c r="S178" s="242"/>
      <c r="T178" s="243"/>
      <c r="AT178" s="244" t="s">
        <v>555</v>
      </c>
      <c r="AU178" s="244" t="s">
        <v>138</v>
      </c>
      <c r="AV178" s="13" t="s">
        <v>138</v>
      </c>
      <c r="AW178" s="13" t="s">
        <v>32</v>
      </c>
      <c r="AX178" s="13" t="s">
        <v>84</v>
      </c>
      <c r="AY178" s="244" t="s">
        <v>131</v>
      </c>
    </row>
    <row r="179" spans="1:65" s="13" customFormat="1" ht="11.25">
      <c r="B179" s="233"/>
      <c r="C179" s="234"/>
      <c r="D179" s="235" t="s">
        <v>555</v>
      </c>
      <c r="E179" s="234"/>
      <c r="F179" s="237" t="s">
        <v>599</v>
      </c>
      <c r="G179" s="234"/>
      <c r="H179" s="238">
        <v>1.9870000000000001</v>
      </c>
      <c r="I179" s="239"/>
      <c r="J179" s="234"/>
      <c r="K179" s="234"/>
      <c r="L179" s="240"/>
      <c r="M179" s="241"/>
      <c r="N179" s="242"/>
      <c r="O179" s="242"/>
      <c r="P179" s="242"/>
      <c r="Q179" s="242"/>
      <c r="R179" s="242"/>
      <c r="S179" s="242"/>
      <c r="T179" s="243"/>
      <c r="AT179" s="244" t="s">
        <v>555</v>
      </c>
      <c r="AU179" s="244" t="s">
        <v>138</v>
      </c>
      <c r="AV179" s="13" t="s">
        <v>138</v>
      </c>
      <c r="AW179" s="13" t="s">
        <v>4</v>
      </c>
      <c r="AX179" s="13" t="s">
        <v>84</v>
      </c>
      <c r="AY179" s="244" t="s">
        <v>131</v>
      </c>
    </row>
    <row r="180" spans="1:65" s="2" customFormat="1" ht="33" customHeight="1">
      <c r="A180" s="33"/>
      <c r="B180" s="34"/>
      <c r="C180" s="203" t="s">
        <v>255</v>
      </c>
      <c r="D180" s="203" t="s">
        <v>133</v>
      </c>
      <c r="E180" s="204" t="s">
        <v>600</v>
      </c>
      <c r="F180" s="205" t="s">
        <v>601</v>
      </c>
      <c r="G180" s="206" t="s">
        <v>402</v>
      </c>
      <c r="H180" s="207">
        <v>1840.1279999999999</v>
      </c>
      <c r="I180" s="208"/>
      <c r="J180" s="209">
        <f>ROUND(I180*H180,2)</f>
        <v>0</v>
      </c>
      <c r="K180" s="210"/>
      <c r="L180" s="38"/>
      <c r="M180" s="211" t="s">
        <v>1</v>
      </c>
      <c r="N180" s="212" t="s">
        <v>42</v>
      </c>
      <c r="O180" s="70"/>
      <c r="P180" s="213">
        <f>O180*H180</f>
        <v>0</v>
      </c>
      <c r="Q180" s="213">
        <v>0</v>
      </c>
      <c r="R180" s="213">
        <f>Q180*H180</f>
        <v>0</v>
      </c>
      <c r="S180" s="213">
        <v>0</v>
      </c>
      <c r="T180" s="214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215" t="s">
        <v>137</v>
      </c>
      <c r="AT180" s="215" t="s">
        <v>133</v>
      </c>
      <c r="AU180" s="215" t="s">
        <v>138</v>
      </c>
      <c r="AY180" s="16" t="s">
        <v>131</v>
      </c>
      <c r="BE180" s="216">
        <f>IF(N180="základná",J180,0)</f>
        <v>0</v>
      </c>
      <c r="BF180" s="216">
        <f>IF(N180="znížená",J180,0)</f>
        <v>0</v>
      </c>
      <c r="BG180" s="216">
        <f>IF(N180="zákl. prenesená",J180,0)</f>
        <v>0</v>
      </c>
      <c r="BH180" s="216">
        <f>IF(N180="zníž. prenesená",J180,0)</f>
        <v>0</v>
      </c>
      <c r="BI180" s="216">
        <f>IF(N180="nulová",J180,0)</f>
        <v>0</v>
      </c>
      <c r="BJ180" s="16" t="s">
        <v>138</v>
      </c>
      <c r="BK180" s="216">
        <f>ROUND(I180*H180,2)</f>
        <v>0</v>
      </c>
      <c r="BL180" s="16" t="s">
        <v>137</v>
      </c>
      <c r="BM180" s="215" t="s">
        <v>602</v>
      </c>
    </row>
    <row r="181" spans="1:65" s="12" customFormat="1" ht="25.9" customHeight="1">
      <c r="B181" s="187"/>
      <c r="C181" s="188"/>
      <c r="D181" s="189" t="s">
        <v>75</v>
      </c>
      <c r="E181" s="190" t="s">
        <v>325</v>
      </c>
      <c r="F181" s="190" t="s">
        <v>603</v>
      </c>
      <c r="G181" s="188"/>
      <c r="H181" s="188"/>
      <c r="I181" s="191"/>
      <c r="J181" s="192">
        <f>BK181</f>
        <v>0</v>
      </c>
      <c r="K181" s="188"/>
      <c r="L181" s="193"/>
      <c r="M181" s="194"/>
      <c r="N181" s="195"/>
      <c r="O181" s="195"/>
      <c r="P181" s="196">
        <f>P182+P188+P197+P238+P245+P248+P254+P266+P270+P276+P280+P285</f>
        <v>0</v>
      </c>
      <c r="Q181" s="195"/>
      <c r="R181" s="196">
        <f>R182+R188+R197+R238+R245+R248+R254+R266+R270+R276+R280+R285</f>
        <v>12.420131552400001</v>
      </c>
      <c r="S181" s="195"/>
      <c r="T181" s="197">
        <f>T182+T188+T197+T238+T245+T248+T254+T266+T270+T276+T280+T285</f>
        <v>0.84660000000000002</v>
      </c>
      <c r="AR181" s="198" t="s">
        <v>84</v>
      </c>
      <c r="AT181" s="199" t="s">
        <v>75</v>
      </c>
      <c r="AU181" s="199" t="s">
        <v>76</v>
      </c>
      <c r="AY181" s="198" t="s">
        <v>131</v>
      </c>
      <c r="BK181" s="200">
        <f>BK182+BK188+BK197+BK238+BK245+BK248+BK254+BK266+BK270+BK276+BK280+BK285</f>
        <v>0</v>
      </c>
    </row>
    <row r="182" spans="1:65" s="12" customFormat="1" ht="22.9" customHeight="1">
      <c r="B182" s="187"/>
      <c r="C182" s="188"/>
      <c r="D182" s="189" t="s">
        <v>75</v>
      </c>
      <c r="E182" s="201" t="s">
        <v>604</v>
      </c>
      <c r="F182" s="201" t="s">
        <v>605</v>
      </c>
      <c r="G182" s="188"/>
      <c r="H182" s="188"/>
      <c r="I182" s="191"/>
      <c r="J182" s="202">
        <f>BK182</f>
        <v>0</v>
      </c>
      <c r="K182" s="188"/>
      <c r="L182" s="193"/>
      <c r="M182" s="194"/>
      <c r="N182" s="195"/>
      <c r="O182" s="195"/>
      <c r="P182" s="196">
        <f>SUM(P183:P187)</f>
        <v>0</v>
      </c>
      <c r="Q182" s="195"/>
      <c r="R182" s="196">
        <f>SUM(R183:R187)</f>
        <v>1.6033240000000001E-2</v>
      </c>
      <c r="S182" s="195"/>
      <c r="T182" s="197">
        <f>SUM(T183:T187)</f>
        <v>0</v>
      </c>
      <c r="AR182" s="198" t="s">
        <v>84</v>
      </c>
      <c r="AT182" s="199" t="s">
        <v>75</v>
      </c>
      <c r="AU182" s="199" t="s">
        <v>84</v>
      </c>
      <c r="AY182" s="198" t="s">
        <v>131</v>
      </c>
      <c r="BK182" s="200">
        <f>SUM(BK183:BK187)</f>
        <v>0</v>
      </c>
    </row>
    <row r="183" spans="1:65" s="2" customFormat="1" ht="16.5" customHeight="1">
      <c r="A183" s="33"/>
      <c r="B183" s="34"/>
      <c r="C183" s="203" t="s">
        <v>259</v>
      </c>
      <c r="D183" s="203" t="s">
        <v>133</v>
      </c>
      <c r="E183" s="204" t="s">
        <v>606</v>
      </c>
      <c r="F183" s="205" t="s">
        <v>607</v>
      </c>
      <c r="G183" s="206" t="s">
        <v>435</v>
      </c>
      <c r="H183" s="207">
        <v>2</v>
      </c>
      <c r="I183" s="208"/>
      <c r="J183" s="209">
        <f>ROUND(I183*H183,2)</f>
        <v>0</v>
      </c>
      <c r="K183" s="210"/>
      <c r="L183" s="38"/>
      <c r="M183" s="211" t="s">
        <v>1</v>
      </c>
      <c r="N183" s="212" t="s">
        <v>42</v>
      </c>
      <c r="O183" s="70"/>
      <c r="P183" s="213">
        <f>O183*H183</f>
        <v>0</v>
      </c>
      <c r="Q183" s="213">
        <v>1.72712E-3</v>
      </c>
      <c r="R183" s="213">
        <f>Q183*H183</f>
        <v>3.4542399999999999E-3</v>
      </c>
      <c r="S183" s="213">
        <v>0</v>
      </c>
      <c r="T183" s="214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215" t="s">
        <v>137</v>
      </c>
      <c r="AT183" s="215" t="s">
        <v>133</v>
      </c>
      <c r="AU183" s="215" t="s">
        <v>138</v>
      </c>
      <c r="AY183" s="16" t="s">
        <v>131</v>
      </c>
      <c r="BE183" s="216">
        <f>IF(N183="základná",J183,0)</f>
        <v>0</v>
      </c>
      <c r="BF183" s="216">
        <f>IF(N183="znížená",J183,0)</f>
        <v>0</v>
      </c>
      <c r="BG183" s="216">
        <f>IF(N183="zákl. prenesená",J183,0)</f>
        <v>0</v>
      </c>
      <c r="BH183" s="216">
        <f>IF(N183="zníž. prenesená",J183,0)</f>
        <v>0</v>
      </c>
      <c r="BI183" s="216">
        <f>IF(N183="nulová",J183,0)</f>
        <v>0</v>
      </c>
      <c r="BJ183" s="16" t="s">
        <v>138</v>
      </c>
      <c r="BK183" s="216">
        <f>ROUND(I183*H183,2)</f>
        <v>0</v>
      </c>
      <c r="BL183" s="16" t="s">
        <v>137</v>
      </c>
      <c r="BM183" s="215" t="s">
        <v>608</v>
      </c>
    </row>
    <row r="184" spans="1:65" s="2" customFormat="1" ht="16.5" customHeight="1">
      <c r="A184" s="33"/>
      <c r="B184" s="34"/>
      <c r="C184" s="203" t="s">
        <v>263</v>
      </c>
      <c r="D184" s="203" t="s">
        <v>133</v>
      </c>
      <c r="E184" s="204" t="s">
        <v>609</v>
      </c>
      <c r="F184" s="205" t="s">
        <v>610</v>
      </c>
      <c r="G184" s="206" t="s">
        <v>435</v>
      </c>
      <c r="H184" s="207">
        <v>4</v>
      </c>
      <c r="I184" s="208"/>
      <c r="J184" s="209">
        <f>ROUND(I184*H184,2)</f>
        <v>0</v>
      </c>
      <c r="K184" s="210"/>
      <c r="L184" s="38"/>
      <c r="M184" s="211" t="s">
        <v>1</v>
      </c>
      <c r="N184" s="212" t="s">
        <v>42</v>
      </c>
      <c r="O184" s="70"/>
      <c r="P184" s="213">
        <f>O184*H184</f>
        <v>0</v>
      </c>
      <c r="Q184" s="213">
        <v>1.5273000000000001E-3</v>
      </c>
      <c r="R184" s="213">
        <f>Q184*H184</f>
        <v>6.1092000000000004E-3</v>
      </c>
      <c r="S184" s="213">
        <v>0</v>
      </c>
      <c r="T184" s="214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215" t="s">
        <v>137</v>
      </c>
      <c r="AT184" s="215" t="s">
        <v>133</v>
      </c>
      <c r="AU184" s="215" t="s">
        <v>138</v>
      </c>
      <c r="AY184" s="16" t="s">
        <v>131</v>
      </c>
      <c r="BE184" s="216">
        <f>IF(N184="základná",J184,0)</f>
        <v>0</v>
      </c>
      <c r="BF184" s="216">
        <f>IF(N184="znížená",J184,0)</f>
        <v>0</v>
      </c>
      <c r="BG184" s="216">
        <f>IF(N184="zákl. prenesená",J184,0)</f>
        <v>0</v>
      </c>
      <c r="BH184" s="216">
        <f>IF(N184="zníž. prenesená",J184,0)</f>
        <v>0</v>
      </c>
      <c r="BI184" s="216">
        <f>IF(N184="nulová",J184,0)</f>
        <v>0</v>
      </c>
      <c r="BJ184" s="16" t="s">
        <v>138</v>
      </c>
      <c r="BK184" s="216">
        <f>ROUND(I184*H184,2)</f>
        <v>0</v>
      </c>
      <c r="BL184" s="16" t="s">
        <v>137</v>
      </c>
      <c r="BM184" s="215" t="s">
        <v>611</v>
      </c>
    </row>
    <row r="185" spans="1:65" s="2" customFormat="1" ht="16.5" customHeight="1">
      <c r="A185" s="33"/>
      <c r="B185" s="34"/>
      <c r="C185" s="203" t="s">
        <v>268</v>
      </c>
      <c r="D185" s="203" t="s">
        <v>133</v>
      </c>
      <c r="E185" s="204" t="s">
        <v>612</v>
      </c>
      <c r="F185" s="205" t="s">
        <v>613</v>
      </c>
      <c r="G185" s="206" t="s">
        <v>435</v>
      </c>
      <c r="H185" s="207">
        <v>10</v>
      </c>
      <c r="I185" s="208"/>
      <c r="J185" s="209">
        <f>ROUND(I185*H185,2)</f>
        <v>0</v>
      </c>
      <c r="K185" s="210"/>
      <c r="L185" s="38"/>
      <c r="M185" s="211" t="s">
        <v>1</v>
      </c>
      <c r="N185" s="212" t="s">
        <v>42</v>
      </c>
      <c r="O185" s="70"/>
      <c r="P185" s="213">
        <f>O185*H185</f>
        <v>0</v>
      </c>
      <c r="Q185" s="213">
        <v>6.4698000000000002E-4</v>
      </c>
      <c r="R185" s="213">
        <f>Q185*H185</f>
        <v>6.4698000000000004E-3</v>
      </c>
      <c r="S185" s="213">
        <v>0</v>
      </c>
      <c r="T185" s="214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215" t="s">
        <v>137</v>
      </c>
      <c r="AT185" s="215" t="s">
        <v>133</v>
      </c>
      <c r="AU185" s="215" t="s">
        <v>138</v>
      </c>
      <c r="AY185" s="16" t="s">
        <v>131</v>
      </c>
      <c r="BE185" s="216">
        <f>IF(N185="základná",J185,0)</f>
        <v>0</v>
      </c>
      <c r="BF185" s="216">
        <f>IF(N185="znížená",J185,0)</f>
        <v>0</v>
      </c>
      <c r="BG185" s="216">
        <f>IF(N185="zákl. prenesená",J185,0)</f>
        <v>0</v>
      </c>
      <c r="BH185" s="216">
        <f>IF(N185="zníž. prenesená",J185,0)</f>
        <v>0</v>
      </c>
      <c r="BI185" s="216">
        <f>IF(N185="nulová",J185,0)</f>
        <v>0</v>
      </c>
      <c r="BJ185" s="16" t="s">
        <v>138</v>
      </c>
      <c r="BK185" s="216">
        <f>ROUND(I185*H185,2)</f>
        <v>0</v>
      </c>
      <c r="BL185" s="16" t="s">
        <v>137</v>
      </c>
      <c r="BM185" s="215" t="s">
        <v>614</v>
      </c>
    </row>
    <row r="186" spans="1:65" s="2" customFormat="1" ht="21.75" customHeight="1">
      <c r="A186" s="33"/>
      <c r="B186" s="34"/>
      <c r="C186" s="203" t="s">
        <v>272</v>
      </c>
      <c r="D186" s="203" t="s">
        <v>133</v>
      </c>
      <c r="E186" s="204" t="s">
        <v>615</v>
      </c>
      <c r="F186" s="205" t="s">
        <v>616</v>
      </c>
      <c r="G186" s="206" t="s">
        <v>435</v>
      </c>
      <c r="H186" s="207">
        <v>6</v>
      </c>
      <c r="I186" s="208"/>
      <c r="J186" s="209">
        <f>ROUND(I186*H186,2)</f>
        <v>0</v>
      </c>
      <c r="K186" s="210"/>
      <c r="L186" s="38"/>
      <c r="M186" s="211" t="s">
        <v>1</v>
      </c>
      <c r="N186" s="212" t="s">
        <v>42</v>
      </c>
      <c r="O186" s="70"/>
      <c r="P186" s="213">
        <f>O186*H186</f>
        <v>0</v>
      </c>
      <c r="Q186" s="213">
        <v>0</v>
      </c>
      <c r="R186" s="213">
        <f>Q186*H186</f>
        <v>0</v>
      </c>
      <c r="S186" s="213">
        <v>0</v>
      </c>
      <c r="T186" s="214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215" t="s">
        <v>137</v>
      </c>
      <c r="AT186" s="215" t="s">
        <v>133</v>
      </c>
      <c r="AU186" s="215" t="s">
        <v>138</v>
      </c>
      <c r="AY186" s="16" t="s">
        <v>131</v>
      </c>
      <c r="BE186" s="216">
        <f>IF(N186="základná",J186,0)</f>
        <v>0</v>
      </c>
      <c r="BF186" s="216">
        <f>IF(N186="znížená",J186,0)</f>
        <v>0</v>
      </c>
      <c r="BG186" s="216">
        <f>IF(N186="zákl. prenesená",J186,0)</f>
        <v>0</v>
      </c>
      <c r="BH186" s="216">
        <f>IF(N186="zníž. prenesená",J186,0)</f>
        <v>0</v>
      </c>
      <c r="BI186" s="216">
        <f>IF(N186="nulová",J186,0)</f>
        <v>0</v>
      </c>
      <c r="BJ186" s="16" t="s">
        <v>138</v>
      </c>
      <c r="BK186" s="216">
        <f>ROUND(I186*H186,2)</f>
        <v>0</v>
      </c>
      <c r="BL186" s="16" t="s">
        <v>137</v>
      </c>
      <c r="BM186" s="215" t="s">
        <v>617</v>
      </c>
    </row>
    <row r="187" spans="1:65" s="2" customFormat="1" ht="21.75" customHeight="1">
      <c r="A187" s="33"/>
      <c r="B187" s="34"/>
      <c r="C187" s="203" t="s">
        <v>276</v>
      </c>
      <c r="D187" s="203" t="s">
        <v>133</v>
      </c>
      <c r="E187" s="204" t="s">
        <v>618</v>
      </c>
      <c r="F187" s="205" t="s">
        <v>619</v>
      </c>
      <c r="G187" s="206" t="s">
        <v>150</v>
      </c>
      <c r="H187" s="207">
        <v>1.6E-2</v>
      </c>
      <c r="I187" s="208"/>
      <c r="J187" s="209">
        <f>ROUND(I187*H187,2)</f>
        <v>0</v>
      </c>
      <c r="K187" s="210"/>
      <c r="L187" s="38"/>
      <c r="M187" s="211" t="s">
        <v>1</v>
      </c>
      <c r="N187" s="212" t="s">
        <v>42</v>
      </c>
      <c r="O187" s="70"/>
      <c r="P187" s="213">
        <f>O187*H187</f>
        <v>0</v>
      </c>
      <c r="Q187" s="213">
        <v>0</v>
      </c>
      <c r="R187" s="213">
        <f>Q187*H187</f>
        <v>0</v>
      </c>
      <c r="S187" s="213">
        <v>0</v>
      </c>
      <c r="T187" s="214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215" t="s">
        <v>137</v>
      </c>
      <c r="AT187" s="215" t="s">
        <v>133</v>
      </c>
      <c r="AU187" s="215" t="s">
        <v>138</v>
      </c>
      <c r="AY187" s="16" t="s">
        <v>131</v>
      </c>
      <c r="BE187" s="216">
        <f>IF(N187="základná",J187,0)</f>
        <v>0</v>
      </c>
      <c r="BF187" s="216">
        <f>IF(N187="znížená",J187,0)</f>
        <v>0</v>
      </c>
      <c r="BG187" s="216">
        <f>IF(N187="zákl. prenesená",J187,0)</f>
        <v>0</v>
      </c>
      <c r="BH187" s="216">
        <f>IF(N187="zníž. prenesená",J187,0)</f>
        <v>0</v>
      </c>
      <c r="BI187" s="216">
        <f>IF(N187="nulová",J187,0)</f>
        <v>0</v>
      </c>
      <c r="BJ187" s="16" t="s">
        <v>138</v>
      </c>
      <c r="BK187" s="216">
        <f>ROUND(I187*H187,2)</f>
        <v>0</v>
      </c>
      <c r="BL187" s="16" t="s">
        <v>137</v>
      </c>
      <c r="BM187" s="215" t="s">
        <v>620</v>
      </c>
    </row>
    <row r="188" spans="1:65" s="12" customFormat="1" ht="22.9" customHeight="1">
      <c r="B188" s="187"/>
      <c r="C188" s="188"/>
      <c r="D188" s="189" t="s">
        <v>75</v>
      </c>
      <c r="E188" s="201" t="s">
        <v>621</v>
      </c>
      <c r="F188" s="201" t="s">
        <v>622</v>
      </c>
      <c r="G188" s="188"/>
      <c r="H188" s="188"/>
      <c r="I188" s="191"/>
      <c r="J188" s="202">
        <f>BK188</f>
        <v>0</v>
      </c>
      <c r="K188" s="188"/>
      <c r="L188" s="193"/>
      <c r="M188" s="194"/>
      <c r="N188" s="195"/>
      <c r="O188" s="195"/>
      <c r="P188" s="196">
        <f>SUM(P189:P196)</f>
        <v>0</v>
      </c>
      <c r="Q188" s="195"/>
      <c r="R188" s="196">
        <f>SUM(R189:R196)</f>
        <v>6.1322960000000003E-2</v>
      </c>
      <c r="S188" s="195"/>
      <c r="T188" s="197">
        <f>SUM(T189:T196)</f>
        <v>0</v>
      </c>
      <c r="AR188" s="198" t="s">
        <v>84</v>
      </c>
      <c r="AT188" s="199" t="s">
        <v>75</v>
      </c>
      <c r="AU188" s="199" t="s">
        <v>84</v>
      </c>
      <c r="AY188" s="198" t="s">
        <v>131</v>
      </c>
      <c r="BK188" s="200">
        <f>SUM(BK189:BK196)</f>
        <v>0</v>
      </c>
    </row>
    <row r="189" spans="1:65" s="2" customFormat="1" ht="21.75" customHeight="1">
      <c r="A189" s="33"/>
      <c r="B189" s="34"/>
      <c r="C189" s="203" t="s">
        <v>280</v>
      </c>
      <c r="D189" s="203" t="s">
        <v>133</v>
      </c>
      <c r="E189" s="204" t="s">
        <v>623</v>
      </c>
      <c r="F189" s="205" t="s">
        <v>624</v>
      </c>
      <c r="G189" s="206" t="s">
        <v>435</v>
      </c>
      <c r="H189" s="207">
        <v>15</v>
      </c>
      <c r="I189" s="208"/>
      <c r="J189" s="209">
        <f t="shared" ref="J189:J196" si="20">ROUND(I189*H189,2)</f>
        <v>0</v>
      </c>
      <c r="K189" s="210"/>
      <c r="L189" s="38"/>
      <c r="M189" s="211" t="s">
        <v>1</v>
      </c>
      <c r="N189" s="212" t="s">
        <v>42</v>
      </c>
      <c r="O189" s="70"/>
      <c r="P189" s="213">
        <f t="shared" ref="P189:P196" si="21">O189*H189</f>
        <v>0</v>
      </c>
      <c r="Q189" s="213">
        <v>3.1575040000000002E-3</v>
      </c>
      <c r="R189" s="213">
        <f t="shared" ref="R189:R196" si="22">Q189*H189</f>
        <v>4.7362560000000005E-2</v>
      </c>
      <c r="S189" s="213">
        <v>0</v>
      </c>
      <c r="T189" s="214">
        <f t="shared" ref="T189:T196" si="23"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215" t="s">
        <v>137</v>
      </c>
      <c r="AT189" s="215" t="s">
        <v>133</v>
      </c>
      <c r="AU189" s="215" t="s">
        <v>138</v>
      </c>
      <c r="AY189" s="16" t="s">
        <v>131</v>
      </c>
      <c r="BE189" s="216">
        <f t="shared" ref="BE189:BE196" si="24">IF(N189="základná",J189,0)</f>
        <v>0</v>
      </c>
      <c r="BF189" s="216">
        <f t="shared" ref="BF189:BF196" si="25">IF(N189="znížená",J189,0)</f>
        <v>0</v>
      </c>
      <c r="BG189" s="216">
        <f t="shared" ref="BG189:BG196" si="26">IF(N189="zákl. prenesená",J189,0)</f>
        <v>0</v>
      </c>
      <c r="BH189" s="216">
        <f t="shared" ref="BH189:BH196" si="27">IF(N189="zníž. prenesená",J189,0)</f>
        <v>0</v>
      </c>
      <c r="BI189" s="216">
        <f t="shared" ref="BI189:BI196" si="28">IF(N189="nulová",J189,0)</f>
        <v>0</v>
      </c>
      <c r="BJ189" s="16" t="s">
        <v>138</v>
      </c>
      <c r="BK189" s="216">
        <f t="shared" ref="BK189:BK196" si="29">ROUND(I189*H189,2)</f>
        <v>0</v>
      </c>
      <c r="BL189" s="16" t="s">
        <v>137</v>
      </c>
      <c r="BM189" s="215" t="s">
        <v>625</v>
      </c>
    </row>
    <row r="190" spans="1:65" s="2" customFormat="1" ht="21.75" customHeight="1">
      <c r="A190" s="33"/>
      <c r="B190" s="34"/>
      <c r="C190" s="203" t="s">
        <v>284</v>
      </c>
      <c r="D190" s="203" t="s">
        <v>133</v>
      </c>
      <c r="E190" s="204" t="s">
        <v>626</v>
      </c>
      <c r="F190" s="205" t="s">
        <v>627</v>
      </c>
      <c r="G190" s="206" t="s">
        <v>435</v>
      </c>
      <c r="H190" s="207">
        <v>16</v>
      </c>
      <c r="I190" s="208"/>
      <c r="J190" s="209">
        <f t="shared" si="20"/>
        <v>0</v>
      </c>
      <c r="K190" s="210"/>
      <c r="L190" s="38"/>
      <c r="M190" s="211" t="s">
        <v>1</v>
      </c>
      <c r="N190" s="212" t="s">
        <v>42</v>
      </c>
      <c r="O190" s="70"/>
      <c r="P190" s="213">
        <f t="shared" si="21"/>
        <v>0</v>
      </c>
      <c r="Q190" s="213">
        <v>4.8999999999999998E-4</v>
      </c>
      <c r="R190" s="213">
        <f t="shared" si="22"/>
        <v>7.8399999999999997E-3</v>
      </c>
      <c r="S190" s="213">
        <v>0</v>
      </c>
      <c r="T190" s="214">
        <f t="shared" si="23"/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215" t="s">
        <v>137</v>
      </c>
      <c r="AT190" s="215" t="s">
        <v>133</v>
      </c>
      <c r="AU190" s="215" t="s">
        <v>138</v>
      </c>
      <c r="AY190" s="16" t="s">
        <v>131</v>
      </c>
      <c r="BE190" s="216">
        <f t="shared" si="24"/>
        <v>0</v>
      </c>
      <c r="BF190" s="216">
        <f t="shared" si="25"/>
        <v>0</v>
      </c>
      <c r="BG190" s="216">
        <f t="shared" si="26"/>
        <v>0</v>
      </c>
      <c r="BH190" s="216">
        <f t="shared" si="27"/>
        <v>0</v>
      </c>
      <c r="BI190" s="216">
        <f t="shared" si="28"/>
        <v>0</v>
      </c>
      <c r="BJ190" s="16" t="s">
        <v>138</v>
      </c>
      <c r="BK190" s="216">
        <f t="shared" si="29"/>
        <v>0</v>
      </c>
      <c r="BL190" s="16" t="s">
        <v>137</v>
      </c>
      <c r="BM190" s="215" t="s">
        <v>628</v>
      </c>
    </row>
    <row r="191" spans="1:65" s="2" customFormat="1" ht="21.75" customHeight="1">
      <c r="A191" s="33"/>
      <c r="B191" s="34"/>
      <c r="C191" s="203" t="s">
        <v>288</v>
      </c>
      <c r="D191" s="203" t="s">
        <v>133</v>
      </c>
      <c r="E191" s="204" t="s">
        <v>629</v>
      </c>
      <c r="F191" s="205" t="s">
        <v>630</v>
      </c>
      <c r="G191" s="206" t="s">
        <v>435</v>
      </c>
      <c r="H191" s="207">
        <v>2</v>
      </c>
      <c r="I191" s="208"/>
      <c r="J191" s="209">
        <f t="shared" si="20"/>
        <v>0</v>
      </c>
      <c r="K191" s="210"/>
      <c r="L191" s="38"/>
      <c r="M191" s="211" t="s">
        <v>1</v>
      </c>
      <c r="N191" s="212" t="s">
        <v>42</v>
      </c>
      <c r="O191" s="70"/>
      <c r="P191" s="213">
        <f t="shared" si="21"/>
        <v>0</v>
      </c>
      <c r="Q191" s="213">
        <v>6.8000000000000005E-4</v>
      </c>
      <c r="R191" s="213">
        <f t="shared" si="22"/>
        <v>1.3600000000000001E-3</v>
      </c>
      <c r="S191" s="213">
        <v>0</v>
      </c>
      <c r="T191" s="214">
        <f t="shared" si="23"/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215" t="s">
        <v>137</v>
      </c>
      <c r="AT191" s="215" t="s">
        <v>133</v>
      </c>
      <c r="AU191" s="215" t="s">
        <v>138</v>
      </c>
      <c r="AY191" s="16" t="s">
        <v>131</v>
      </c>
      <c r="BE191" s="216">
        <f t="shared" si="24"/>
        <v>0</v>
      </c>
      <c r="BF191" s="216">
        <f t="shared" si="25"/>
        <v>0</v>
      </c>
      <c r="BG191" s="216">
        <f t="shared" si="26"/>
        <v>0</v>
      </c>
      <c r="BH191" s="216">
        <f t="shared" si="27"/>
        <v>0</v>
      </c>
      <c r="BI191" s="216">
        <f t="shared" si="28"/>
        <v>0</v>
      </c>
      <c r="BJ191" s="16" t="s">
        <v>138</v>
      </c>
      <c r="BK191" s="216">
        <f t="shared" si="29"/>
        <v>0</v>
      </c>
      <c r="BL191" s="16" t="s">
        <v>137</v>
      </c>
      <c r="BM191" s="215" t="s">
        <v>631</v>
      </c>
    </row>
    <row r="192" spans="1:65" s="2" customFormat="1" ht="16.5" customHeight="1">
      <c r="A192" s="33"/>
      <c r="B192" s="34"/>
      <c r="C192" s="203" t="s">
        <v>292</v>
      </c>
      <c r="D192" s="203" t="s">
        <v>133</v>
      </c>
      <c r="E192" s="204" t="s">
        <v>632</v>
      </c>
      <c r="F192" s="205" t="s">
        <v>633</v>
      </c>
      <c r="G192" s="206" t="s">
        <v>207</v>
      </c>
      <c r="H192" s="207">
        <v>1</v>
      </c>
      <c r="I192" s="208"/>
      <c r="J192" s="209">
        <f t="shared" si="20"/>
        <v>0</v>
      </c>
      <c r="K192" s="210"/>
      <c r="L192" s="38"/>
      <c r="M192" s="211" t="s">
        <v>1</v>
      </c>
      <c r="N192" s="212" t="s">
        <v>42</v>
      </c>
      <c r="O192" s="70"/>
      <c r="P192" s="213">
        <f t="shared" si="21"/>
        <v>0</v>
      </c>
      <c r="Q192" s="213">
        <v>8.3000000000000001E-4</v>
      </c>
      <c r="R192" s="213">
        <f t="shared" si="22"/>
        <v>8.3000000000000001E-4</v>
      </c>
      <c r="S192" s="213">
        <v>0</v>
      </c>
      <c r="T192" s="214">
        <f t="shared" si="23"/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215" t="s">
        <v>137</v>
      </c>
      <c r="AT192" s="215" t="s">
        <v>133</v>
      </c>
      <c r="AU192" s="215" t="s">
        <v>138</v>
      </c>
      <c r="AY192" s="16" t="s">
        <v>131</v>
      </c>
      <c r="BE192" s="216">
        <f t="shared" si="24"/>
        <v>0</v>
      </c>
      <c r="BF192" s="216">
        <f t="shared" si="25"/>
        <v>0</v>
      </c>
      <c r="BG192" s="216">
        <f t="shared" si="26"/>
        <v>0</v>
      </c>
      <c r="BH192" s="216">
        <f t="shared" si="27"/>
        <v>0</v>
      </c>
      <c r="BI192" s="216">
        <f t="shared" si="28"/>
        <v>0</v>
      </c>
      <c r="BJ192" s="16" t="s">
        <v>138</v>
      </c>
      <c r="BK192" s="216">
        <f t="shared" si="29"/>
        <v>0</v>
      </c>
      <c r="BL192" s="16" t="s">
        <v>137</v>
      </c>
      <c r="BM192" s="215" t="s">
        <v>634</v>
      </c>
    </row>
    <row r="193" spans="1:65" s="2" customFormat="1" ht="21.75" customHeight="1">
      <c r="A193" s="33"/>
      <c r="B193" s="34"/>
      <c r="C193" s="217" t="s">
        <v>296</v>
      </c>
      <c r="D193" s="217" t="s">
        <v>147</v>
      </c>
      <c r="E193" s="218" t="s">
        <v>635</v>
      </c>
      <c r="F193" s="219" t="s">
        <v>636</v>
      </c>
      <c r="G193" s="220" t="s">
        <v>207</v>
      </c>
      <c r="H193" s="221">
        <v>1</v>
      </c>
      <c r="I193" s="222"/>
      <c r="J193" s="223">
        <f t="shared" si="20"/>
        <v>0</v>
      </c>
      <c r="K193" s="224"/>
      <c r="L193" s="225"/>
      <c r="M193" s="226" t="s">
        <v>1</v>
      </c>
      <c r="N193" s="227" t="s">
        <v>42</v>
      </c>
      <c r="O193" s="70"/>
      <c r="P193" s="213">
        <f t="shared" si="21"/>
        <v>0</v>
      </c>
      <c r="Q193" s="213">
        <v>0</v>
      </c>
      <c r="R193" s="213">
        <f t="shared" si="22"/>
        <v>0</v>
      </c>
      <c r="S193" s="213">
        <v>0</v>
      </c>
      <c r="T193" s="214">
        <f t="shared" si="23"/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215" t="s">
        <v>151</v>
      </c>
      <c r="AT193" s="215" t="s">
        <v>147</v>
      </c>
      <c r="AU193" s="215" t="s">
        <v>138</v>
      </c>
      <c r="AY193" s="16" t="s">
        <v>131</v>
      </c>
      <c r="BE193" s="216">
        <f t="shared" si="24"/>
        <v>0</v>
      </c>
      <c r="BF193" s="216">
        <f t="shared" si="25"/>
        <v>0</v>
      </c>
      <c r="BG193" s="216">
        <f t="shared" si="26"/>
        <v>0</v>
      </c>
      <c r="BH193" s="216">
        <f t="shared" si="27"/>
        <v>0</v>
      </c>
      <c r="BI193" s="216">
        <f t="shared" si="28"/>
        <v>0</v>
      </c>
      <c r="BJ193" s="16" t="s">
        <v>138</v>
      </c>
      <c r="BK193" s="216">
        <f t="shared" si="29"/>
        <v>0</v>
      </c>
      <c r="BL193" s="16" t="s">
        <v>137</v>
      </c>
      <c r="BM193" s="215" t="s">
        <v>637</v>
      </c>
    </row>
    <row r="194" spans="1:65" s="2" customFormat="1" ht="21.75" customHeight="1">
      <c r="A194" s="33"/>
      <c r="B194" s="34"/>
      <c r="C194" s="203" t="s">
        <v>300</v>
      </c>
      <c r="D194" s="203" t="s">
        <v>133</v>
      </c>
      <c r="E194" s="204" t="s">
        <v>638</v>
      </c>
      <c r="F194" s="205" t="s">
        <v>639</v>
      </c>
      <c r="G194" s="206" t="s">
        <v>435</v>
      </c>
      <c r="H194" s="207">
        <v>20</v>
      </c>
      <c r="I194" s="208"/>
      <c r="J194" s="209">
        <f t="shared" si="20"/>
        <v>0</v>
      </c>
      <c r="K194" s="210"/>
      <c r="L194" s="38"/>
      <c r="M194" s="211" t="s">
        <v>1</v>
      </c>
      <c r="N194" s="212" t="s">
        <v>42</v>
      </c>
      <c r="O194" s="70"/>
      <c r="P194" s="213">
        <f t="shared" si="21"/>
        <v>0</v>
      </c>
      <c r="Q194" s="213">
        <v>1.8652E-4</v>
      </c>
      <c r="R194" s="213">
        <f t="shared" si="22"/>
        <v>3.7304E-3</v>
      </c>
      <c r="S194" s="213">
        <v>0</v>
      </c>
      <c r="T194" s="214">
        <f t="shared" si="23"/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215" t="s">
        <v>137</v>
      </c>
      <c r="AT194" s="215" t="s">
        <v>133</v>
      </c>
      <c r="AU194" s="215" t="s">
        <v>138</v>
      </c>
      <c r="AY194" s="16" t="s">
        <v>131</v>
      </c>
      <c r="BE194" s="216">
        <f t="shared" si="24"/>
        <v>0</v>
      </c>
      <c r="BF194" s="216">
        <f t="shared" si="25"/>
        <v>0</v>
      </c>
      <c r="BG194" s="216">
        <f t="shared" si="26"/>
        <v>0</v>
      </c>
      <c r="BH194" s="216">
        <f t="shared" si="27"/>
        <v>0</v>
      </c>
      <c r="BI194" s="216">
        <f t="shared" si="28"/>
        <v>0</v>
      </c>
      <c r="BJ194" s="16" t="s">
        <v>138</v>
      </c>
      <c r="BK194" s="216">
        <f t="shared" si="29"/>
        <v>0</v>
      </c>
      <c r="BL194" s="16" t="s">
        <v>137</v>
      </c>
      <c r="BM194" s="215" t="s">
        <v>640</v>
      </c>
    </row>
    <row r="195" spans="1:65" s="2" customFormat="1" ht="21.75" customHeight="1">
      <c r="A195" s="33"/>
      <c r="B195" s="34"/>
      <c r="C195" s="203" t="s">
        <v>304</v>
      </c>
      <c r="D195" s="203" t="s">
        <v>133</v>
      </c>
      <c r="E195" s="204" t="s">
        <v>641</v>
      </c>
      <c r="F195" s="205" t="s">
        <v>642</v>
      </c>
      <c r="G195" s="206" t="s">
        <v>435</v>
      </c>
      <c r="H195" s="207">
        <v>20</v>
      </c>
      <c r="I195" s="208"/>
      <c r="J195" s="209">
        <f t="shared" si="20"/>
        <v>0</v>
      </c>
      <c r="K195" s="210"/>
      <c r="L195" s="38"/>
      <c r="M195" s="211" t="s">
        <v>1</v>
      </c>
      <c r="N195" s="212" t="s">
        <v>42</v>
      </c>
      <c r="O195" s="70"/>
      <c r="P195" s="213">
        <f t="shared" si="21"/>
        <v>0</v>
      </c>
      <c r="Q195" s="213">
        <v>1.0000000000000001E-5</v>
      </c>
      <c r="R195" s="213">
        <f t="shared" si="22"/>
        <v>2.0000000000000001E-4</v>
      </c>
      <c r="S195" s="213">
        <v>0</v>
      </c>
      <c r="T195" s="214">
        <f t="shared" si="23"/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215" t="s">
        <v>137</v>
      </c>
      <c r="AT195" s="215" t="s">
        <v>133</v>
      </c>
      <c r="AU195" s="215" t="s">
        <v>138</v>
      </c>
      <c r="AY195" s="16" t="s">
        <v>131</v>
      </c>
      <c r="BE195" s="216">
        <f t="shared" si="24"/>
        <v>0</v>
      </c>
      <c r="BF195" s="216">
        <f t="shared" si="25"/>
        <v>0</v>
      </c>
      <c r="BG195" s="216">
        <f t="shared" si="26"/>
        <v>0</v>
      </c>
      <c r="BH195" s="216">
        <f t="shared" si="27"/>
        <v>0</v>
      </c>
      <c r="BI195" s="216">
        <f t="shared" si="28"/>
        <v>0</v>
      </c>
      <c r="BJ195" s="16" t="s">
        <v>138</v>
      </c>
      <c r="BK195" s="216">
        <f t="shared" si="29"/>
        <v>0</v>
      </c>
      <c r="BL195" s="16" t="s">
        <v>137</v>
      </c>
      <c r="BM195" s="215" t="s">
        <v>643</v>
      </c>
    </row>
    <row r="196" spans="1:65" s="2" customFormat="1" ht="21.75" customHeight="1">
      <c r="A196" s="33"/>
      <c r="B196" s="34"/>
      <c r="C196" s="203" t="s">
        <v>309</v>
      </c>
      <c r="D196" s="203" t="s">
        <v>133</v>
      </c>
      <c r="E196" s="204" t="s">
        <v>644</v>
      </c>
      <c r="F196" s="205" t="s">
        <v>645</v>
      </c>
      <c r="G196" s="206" t="s">
        <v>150</v>
      </c>
      <c r="H196" s="207">
        <v>6.0999999999999999E-2</v>
      </c>
      <c r="I196" s="208"/>
      <c r="J196" s="209">
        <f t="shared" si="20"/>
        <v>0</v>
      </c>
      <c r="K196" s="210"/>
      <c r="L196" s="38"/>
      <c r="M196" s="211" t="s">
        <v>1</v>
      </c>
      <c r="N196" s="212" t="s">
        <v>42</v>
      </c>
      <c r="O196" s="70"/>
      <c r="P196" s="213">
        <f t="shared" si="21"/>
        <v>0</v>
      </c>
      <c r="Q196" s="213">
        <v>0</v>
      </c>
      <c r="R196" s="213">
        <f t="shared" si="22"/>
        <v>0</v>
      </c>
      <c r="S196" s="213">
        <v>0</v>
      </c>
      <c r="T196" s="214">
        <f t="shared" si="23"/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215" t="s">
        <v>137</v>
      </c>
      <c r="AT196" s="215" t="s">
        <v>133</v>
      </c>
      <c r="AU196" s="215" t="s">
        <v>138</v>
      </c>
      <c r="AY196" s="16" t="s">
        <v>131</v>
      </c>
      <c r="BE196" s="216">
        <f t="shared" si="24"/>
        <v>0</v>
      </c>
      <c r="BF196" s="216">
        <f t="shared" si="25"/>
        <v>0</v>
      </c>
      <c r="BG196" s="216">
        <f t="shared" si="26"/>
        <v>0</v>
      </c>
      <c r="BH196" s="216">
        <f t="shared" si="27"/>
        <v>0</v>
      </c>
      <c r="BI196" s="216">
        <f t="shared" si="28"/>
        <v>0</v>
      </c>
      <c r="BJ196" s="16" t="s">
        <v>138</v>
      </c>
      <c r="BK196" s="216">
        <f t="shared" si="29"/>
        <v>0</v>
      </c>
      <c r="BL196" s="16" t="s">
        <v>137</v>
      </c>
      <c r="BM196" s="215" t="s">
        <v>646</v>
      </c>
    </row>
    <row r="197" spans="1:65" s="12" customFormat="1" ht="22.9" customHeight="1">
      <c r="B197" s="187"/>
      <c r="C197" s="188"/>
      <c r="D197" s="189" t="s">
        <v>75</v>
      </c>
      <c r="E197" s="201" t="s">
        <v>647</v>
      </c>
      <c r="F197" s="201" t="s">
        <v>648</v>
      </c>
      <c r="G197" s="188"/>
      <c r="H197" s="188"/>
      <c r="I197" s="191"/>
      <c r="J197" s="202">
        <f>BK197</f>
        <v>0</v>
      </c>
      <c r="K197" s="188"/>
      <c r="L197" s="193"/>
      <c r="M197" s="194"/>
      <c r="N197" s="195"/>
      <c r="O197" s="195"/>
      <c r="P197" s="196">
        <f>SUM(P198:P237)</f>
        <v>0</v>
      </c>
      <c r="Q197" s="195"/>
      <c r="R197" s="196">
        <f>SUM(R198:R237)</f>
        <v>0.13644001029999997</v>
      </c>
      <c r="S197" s="195"/>
      <c r="T197" s="197">
        <f>SUM(T198:T237)</f>
        <v>0</v>
      </c>
      <c r="AR197" s="198" t="s">
        <v>84</v>
      </c>
      <c r="AT197" s="199" t="s">
        <v>75</v>
      </c>
      <c r="AU197" s="199" t="s">
        <v>84</v>
      </c>
      <c r="AY197" s="198" t="s">
        <v>131</v>
      </c>
      <c r="BK197" s="200">
        <f>SUM(BK198:BK237)</f>
        <v>0</v>
      </c>
    </row>
    <row r="198" spans="1:65" s="2" customFormat="1" ht="33" customHeight="1">
      <c r="A198" s="33"/>
      <c r="B198" s="34"/>
      <c r="C198" s="203" t="s">
        <v>313</v>
      </c>
      <c r="D198" s="203" t="s">
        <v>133</v>
      </c>
      <c r="E198" s="204" t="s">
        <v>649</v>
      </c>
      <c r="F198" s="205" t="s">
        <v>650</v>
      </c>
      <c r="G198" s="206" t="s">
        <v>651</v>
      </c>
      <c r="H198" s="207">
        <v>1</v>
      </c>
      <c r="I198" s="208"/>
      <c r="J198" s="209">
        <f t="shared" ref="J198:J237" si="30">ROUND(I198*H198,2)</f>
        <v>0</v>
      </c>
      <c r="K198" s="210"/>
      <c r="L198" s="38"/>
      <c r="M198" s="211" t="s">
        <v>1</v>
      </c>
      <c r="N198" s="212" t="s">
        <v>42</v>
      </c>
      <c r="O198" s="70"/>
      <c r="P198" s="213">
        <f t="shared" ref="P198:P237" si="31">O198*H198</f>
        <v>0</v>
      </c>
      <c r="Q198" s="213">
        <v>0</v>
      </c>
      <c r="R198" s="213">
        <f t="shared" ref="R198:R237" si="32">Q198*H198</f>
        <v>0</v>
      </c>
      <c r="S198" s="213">
        <v>0</v>
      </c>
      <c r="T198" s="214">
        <f t="shared" ref="T198:T237" si="33">S198*H198</f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215" t="s">
        <v>137</v>
      </c>
      <c r="AT198" s="215" t="s">
        <v>133</v>
      </c>
      <c r="AU198" s="215" t="s">
        <v>138</v>
      </c>
      <c r="AY198" s="16" t="s">
        <v>131</v>
      </c>
      <c r="BE198" s="216">
        <f t="shared" ref="BE198:BE237" si="34">IF(N198="základná",J198,0)</f>
        <v>0</v>
      </c>
      <c r="BF198" s="216">
        <f t="shared" ref="BF198:BF237" si="35">IF(N198="znížená",J198,0)</f>
        <v>0</v>
      </c>
      <c r="BG198" s="216">
        <f t="shared" ref="BG198:BG237" si="36">IF(N198="zákl. prenesená",J198,0)</f>
        <v>0</v>
      </c>
      <c r="BH198" s="216">
        <f t="shared" ref="BH198:BH237" si="37">IF(N198="zníž. prenesená",J198,0)</f>
        <v>0</v>
      </c>
      <c r="BI198" s="216">
        <f t="shared" ref="BI198:BI237" si="38">IF(N198="nulová",J198,0)</f>
        <v>0</v>
      </c>
      <c r="BJ198" s="16" t="s">
        <v>138</v>
      </c>
      <c r="BK198" s="216">
        <f t="shared" ref="BK198:BK237" si="39">ROUND(I198*H198,2)</f>
        <v>0</v>
      </c>
      <c r="BL198" s="16" t="s">
        <v>137</v>
      </c>
      <c r="BM198" s="215" t="s">
        <v>652</v>
      </c>
    </row>
    <row r="199" spans="1:65" s="2" customFormat="1" ht="21.75" customHeight="1">
      <c r="A199" s="33"/>
      <c r="B199" s="34"/>
      <c r="C199" s="217" t="s">
        <v>317</v>
      </c>
      <c r="D199" s="217" t="s">
        <v>147</v>
      </c>
      <c r="E199" s="218" t="s">
        <v>653</v>
      </c>
      <c r="F199" s="219" t="s">
        <v>654</v>
      </c>
      <c r="G199" s="220" t="s">
        <v>207</v>
      </c>
      <c r="H199" s="221">
        <v>1</v>
      </c>
      <c r="I199" s="222"/>
      <c r="J199" s="223">
        <f t="shared" si="30"/>
        <v>0</v>
      </c>
      <c r="K199" s="224"/>
      <c r="L199" s="225"/>
      <c r="M199" s="226" t="s">
        <v>1</v>
      </c>
      <c r="N199" s="227" t="s">
        <v>42</v>
      </c>
      <c r="O199" s="70"/>
      <c r="P199" s="213">
        <f t="shared" si="31"/>
        <v>0</v>
      </c>
      <c r="Q199" s="213">
        <v>1.2970000000000001E-2</v>
      </c>
      <c r="R199" s="213">
        <f t="shared" si="32"/>
        <v>1.2970000000000001E-2</v>
      </c>
      <c r="S199" s="213">
        <v>0</v>
      </c>
      <c r="T199" s="214">
        <f t="shared" si="33"/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215" t="s">
        <v>151</v>
      </c>
      <c r="AT199" s="215" t="s">
        <v>147</v>
      </c>
      <c r="AU199" s="215" t="s">
        <v>138</v>
      </c>
      <c r="AY199" s="16" t="s">
        <v>131</v>
      </c>
      <c r="BE199" s="216">
        <f t="shared" si="34"/>
        <v>0</v>
      </c>
      <c r="BF199" s="216">
        <f t="shared" si="35"/>
        <v>0</v>
      </c>
      <c r="BG199" s="216">
        <f t="shared" si="36"/>
        <v>0</v>
      </c>
      <c r="BH199" s="216">
        <f t="shared" si="37"/>
        <v>0</v>
      </c>
      <c r="BI199" s="216">
        <f t="shared" si="38"/>
        <v>0</v>
      </c>
      <c r="BJ199" s="16" t="s">
        <v>138</v>
      </c>
      <c r="BK199" s="216">
        <f t="shared" si="39"/>
        <v>0</v>
      </c>
      <c r="BL199" s="16" t="s">
        <v>137</v>
      </c>
      <c r="BM199" s="215" t="s">
        <v>655</v>
      </c>
    </row>
    <row r="200" spans="1:65" s="2" customFormat="1" ht="16.5" customHeight="1">
      <c r="A200" s="33"/>
      <c r="B200" s="34"/>
      <c r="C200" s="203" t="s">
        <v>321</v>
      </c>
      <c r="D200" s="203" t="s">
        <v>133</v>
      </c>
      <c r="E200" s="204" t="s">
        <v>656</v>
      </c>
      <c r="F200" s="205" t="s">
        <v>657</v>
      </c>
      <c r="G200" s="206" t="s">
        <v>207</v>
      </c>
      <c r="H200" s="207">
        <v>1</v>
      </c>
      <c r="I200" s="208"/>
      <c r="J200" s="209">
        <f t="shared" si="30"/>
        <v>0</v>
      </c>
      <c r="K200" s="210"/>
      <c r="L200" s="38"/>
      <c r="M200" s="211" t="s">
        <v>1</v>
      </c>
      <c r="N200" s="212" t="s">
        <v>42</v>
      </c>
      <c r="O200" s="70"/>
      <c r="P200" s="213">
        <f t="shared" si="31"/>
        <v>0</v>
      </c>
      <c r="Q200" s="213">
        <v>0</v>
      </c>
      <c r="R200" s="213">
        <f t="shared" si="32"/>
        <v>0</v>
      </c>
      <c r="S200" s="213">
        <v>0</v>
      </c>
      <c r="T200" s="214">
        <f t="shared" si="33"/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215" t="s">
        <v>137</v>
      </c>
      <c r="AT200" s="215" t="s">
        <v>133</v>
      </c>
      <c r="AU200" s="215" t="s">
        <v>138</v>
      </c>
      <c r="AY200" s="16" t="s">
        <v>131</v>
      </c>
      <c r="BE200" s="216">
        <f t="shared" si="34"/>
        <v>0</v>
      </c>
      <c r="BF200" s="216">
        <f t="shared" si="35"/>
        <v>0</v>
      </c>
      <c r="BG200" s="216">
        <f t="shared" si="36"/>
        <v>0</v>
      </c>
      <c r="BH200" s="216">
        <f t="shared" si="37"/>
        <v>0</v>
      </c>
      <c r="BI200" s="216">
        <f t="shared" si="38"/>
        <v>0</v>
      </c>
      <c r="BJ200" s="16" t="s">
        <v>138</v>
      </c>
      <c r="BK200" s="216">
        <f t="shared" si="39"/>
        <v>0</v>
      </c>
      <c r="BL200" s="16" t="s">
        <v>137</v>
      </c>
      <c r="BM200" s="215" t="s">
        <v>658</v>
      </c>
    </row>
    <row r="201" spans="1:65" s="2" customFormat="1" ht="16.5" customHeight="1">
      <c r="A201" s="33"/>
      <c r="B201" s="34"/>
      <c r="C201" s="217" t="s">
        <v>328</v>
      </c>
      <c r="D201" s="217" t="s">
        <v>147</v>
      </c>
      <c r="E201" s="218" t="s">
        <v>659</v>
      </c>
      <c r="F201" s="219" t="s">
        <v>660</v>
      </c>
      <c r="G201" s="220" t="s">
        <v>207</v>
      </c>
      <c r="H201" s="221">
        <v>1</v>
      </c>
      <c r="I201" s="222"/>
      <c r="J201" s="223">
        <f t="shared" si="30"/>
        <v>0</v>
      </c>
      <c r="K201" s="224"/>
      <c r="L201" s="225"/>
      <c r="M201" s="226" t="s">
        <v>1</v>
      </c>
      <c r="N201" s="227" t="s">
        <v>42</v>
      </c>
      <c r="O201" s="70"/>
      <c r="P201" s="213">
        <f t="shared" si="31"/>
        <v>0</v>
      </c>
      <c r="Q201" s="213">
        <v>2.4E-2</v>
      </c>
      <c r="R201" s="213">
        <f t="shared" si="32"/>
        <v>2.4E-2</v>
      </c>
      <c r="S201" s="213">
        <v>0</v>
      </c>
      <c r="T201" s="214">
        <f t="shared" si="33"/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215" t="s">
        <v>151</v>
      </c>
      <c r="AT201" s="215" t="s">
        <v>147</v>
      </c>
      <c r="AU201" s="215" t="s">
        <v>138</v>
      </c>
      <c r="AY201" s="16" t="s">
        <v>131</v>
      </c>
      <c r="BE201" s="216">
        <f t="shared" si="34"/>
        <v>0</v>
      </c>
      <c r="BF201" s="216">
        <f t="shared" si="35"/>
        <v>0</v>
      </c>
      <c r="BG201" s="216">
        <f t="shared" si="36"/>
        <v>0</v>
      </c>
      <c r="BH201" s="216">
        <f t="shared" si="37"/>
        <v>0</v>
      </c>
      <c r="BI201" s="216">
        <f t="shared" si="38"/>
        <v>0</v>
      </c>
      <c r="BJ201" s="16" t="s">
        <v>138</v>
      </c>
      <c r="BK201" s="216">
        <f t="shared" si="39"/>
        <v>0</v>
      </c>
      <c r="BL201" s="16" t="s">
        <v>137</v>
      </c>
      <c r="BM201" s="215" t="s">
        <v>661</v>
      </c>
    </row>
    <row r="202" spans="1:65" s="2" customFormat="1" ht="33" customHeight="1">
      <c r="A202" s="33"/>
      <c r="B202" s="34"/>
      <c r="C202" s="203" t="s">
        <v>332</v>
      </c>
      <c r="D202" s="203" t="s">
        <v>133</v>
      </c>
      <c r="E202" s="204" t="s">
        <v>662</v>
      </c>
      <c r="F202" s="205" t="s">
        <v>663</v>
      </c>
      <c r="G202" s="206" t="s">
        <v>651</v>
      </c>
      <c r="H202" s="207">
        <v>1</v>
      </c>
      <c r="I202" s="208"/>
      <c r="J202" s="209">
        <f t="shared" si="30"/>
        <v>0</v>
      </c>
      <c r="K202" s="210"/>
      <c r="L202" s="38"/>
      <c r="M202" s="211" t="s">
        <v>1</v>
      </c>
      <c r="N202" s="212" t="s">
        <v>42</v>
      </c>
      <c r="O202" s="70"/>
      <c r="P202" s="213">
        <f t="shared" si="31"/>
        <v>0</v>
      </c>
      <c r="Q202" s="213">
        <v>0</v>
      </c>
      <c r="R202" s="213">
        <f t="shared" si="32"/>
        <v>0</v>
      </c>
      <c r="S202" s="213">
        <v>0</v>
      </c>
      <c r="T202" s="214">
        <f t="shared" si="33"/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215" t="s">
        <v>137</v>
      </c>
      <c r="AT202" s="215" t="s">
        <v>133</v>
      </c>
      <c r="AU202" s="215" t="s">
        <v>138</v>
      </c>
      <c r="AY202" s="16" t="s">
        <v>131</v>
      </c>
      <c r="BE202" s="216">
        <f t="shared" si="34"/>
        <v>0</v>
      </c>
      <c r="BF202" s="216">
        <f t="shared" si="35"/>
        <v>0</v>
      </c>
      <c r="BG202" s="216">
        <f t="shared" si="36"/>
        <v>0</v>
      </c>
      <c r="BH202" s="216">
        <f t="shared" si="37"/>
        <v>0</v>
      </c>
      <c r="BI202" s="216">
        <f t="shared" si="38"/>
        <v>0</v>
      </c>
      <c r="BJ202" s="16" t="s">
        <v>138</v>
      </c>
      <c r="BK202" s="216">
        <f t="shared" si="39"/>
        <v>0</v>
      </c>
      <c r="BL202" s="16" t="s">
        <v>137</v>
      </c>
      <c r="BM202" s="215" t="s">
        <v>664</v>
      </c>
    </row>
    <row r="203" spans="1:65" s="2" customFormat="1" ht="21.75" customHeight="1">
      <c r="A203" s="33"/>
      <c r="B203" s="34"/>
      <c r="C203" s="217" t="s">
        <v>336</v>
      </c>
      <c r="D203" s="217" t="s">
        <v>147</v>
      </c>
      <c r="E203" s="218" t="s">
        <v>665</v>
      </c>
      <c r="F203" s="219" t="s">
        <v>666</v>
      </c>
      <c r="G203" s="220" t="s">
        <v>207</v>
      </c>
      <c r="H203" s="221">
        <v>1</v>
      </c>
      <c r="I203" s="222"/>
      <c r="J203" s="223">
        <f t="shared" si="30"/>
        <v>0</v>
      </c>
      <c r="K203" s="224"/>
      <c r="L203" s="225"/>
      <c r="M203" s="226" t="s">
        <v>1</v>
      </c>
      <c r="N203" s="227" t="s">
        <v>42</v>
      </c>
      <c r="O203" s="70"/>
      <c r="P203" s="213">
        <f t="shared" si="31"/>
        <v>0</v>
      </c>
      <c r="Q203" s="213">
        <v>1.941E-2</v>
      </c>
      <c r="R203" s="213">
        <f t="shared" si="32"/>
        <v>1.941E-2</v>
      </c>
      <c r="S203" s="213">
        <v>0</v>
      </c>
      <c r="T203" s="214">
        <f t="shared" si="33"/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215" t="s">
        <v>151</v>
      </c>
      <c r="AT203" s="215" t="s">
        <v>147</v>
      </c>
      <c r="AU203" s="215" t="s">
        <v>138</v>
      </c>
      <c r="AY203" s="16" t="s">
        <v>131</v>
      </c>
      <c r="BE203" s="216">
        <f t="shared" si="34"/>
        <v>0</v>
      </c>
      <c r="BF203" s="216">
        <f t="shared" si="35"/>
        <v>0</v>
      </c>
      <c r="BG203" s="216">
        <f t="shared" si="36"/>
        <v>0</v>
      </c>
      <c r="BH203" s="216">
        <f t="shared" si="37"/>
        <v>0</v>
      </c>
      <c r="BI203" s="216">
        <f t="shared" si="38"/>
        <v>0</v>
      </c>
      <c r="BJ203" s="16" t="s">
        <v>138</v>
      </c>
      <c r="BK203" s="216">
        <f t="shared" si="39"/>
        <v>0</v>
      </c>
      <c r="BL203" s="16" t="s">
        <v>137</v>
      </c>
      <c r="BM203" s="215" t="s">
        <v>667</v>
      </c>
    </row>
    <row r="204" spans="1:65" s="2" customFormat="1" ht="16.5" customHeight="1">
      <c r="A204" s="33"/>
      <c r="B204" s="34"/>
      <c r="C204" s="203" t="s">
        <v>341</v>
      </c>
      <c r="D204" s="203" t="s">
        <v>133</v>
      </c>
      <c r="E204" s="204" t="s">
        <v>668</v>
      </c>
      <c r="F204" s="205" t="s">
        <v>669</v>
      </c>
      <c r="G204" s="206" t="s">
        <v>207</v>
      </c>
      <c r="H204" s="207">
        <v>1</v>
      </c>
      <c r="I204" s="208"/>
      <c r="J204" s="209">
        <f t="shared" si="30"/>
        <v>0</v>
      </c>
      <c r="K204" s="210"/>
      <c r="L204" s="38"/>
      <c r="M204" s="211" t="s">
        <v>1</v>
      </c>
      <c r="N204" s="212" t="s">
        <v>42</v>
      </c>
      <c r="O204" s="70"/>
      <c r="P204" s="213">
        <f t="shared" si="31"/>
        <v>0</v>
      </c>
      <c r="Q204" s="213">
        <v>2.8420000000000002E-4</v>
      </c>
      <c r="R204" s="213">
        <f t="shared" si="32"/>
        <v>2.8420000000000002E-4</v>
      </c>
      <c r="S204" s="213">
        <v>0</v>
      </c>
      <c r="T204" s="214">
        <f t="shared" si="33"/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215" t="s">
        <v>137</v>
      </c>
      <c r="AT204" s="215" t="s">
        <v>133</v>
      </c>
      <c r="AU204" s="215" t="s">
        <v>138</v>
      </c>
      <c r="AY204" s="16" t="s">
        <v>131</v>
      </c>
      <c r="BE204" s="216">
        <f t="shared" si="34"/>
        <v>0</v>
      </c>
      <c r="BF204" s="216">
        <f t="shared" si="35"/>
        <v>0</v>
      </c>
      <c r="BG204" s="216">
        <f t="shared" si="36"/>
        <v>0</v>
      </c>
      <c r="BH204" s="216">
        <f t="shared" si="37"/>
        <v>0</v>
      </c>
      <c r="BI204" s="216">
        <f t="shared" si="38"/>
        <v>0</v>
      </c>
      <c r="BJ204" s="16" t="s">
        <v>138</v>
      </c>
      <c r="BK204" s="216">
        <f t="shared" si="39"/>
        <v>0</v>
      </c>
      <c r="BL204" s="16" t="s">
        <v>137</v>
      </c>
      <c r="BM204" s="215" t="s">
        <v>670</v>
      </c>
    </row>
    <row r="205" spans="1:65" s="2" customFormat="1" ht="21.75" customHeight="1">
      <c r="A205" s="33"/>
      <c r="B205" s="34"/>
      <c r="C205" s="217" t="s">
        <v>343</v>
      </c>
      <c r="D205" s="217" t="s">
        <v>147</v>
      </c>
      <c r="E205" s="218" t="s">
        <v>671</v>
      </c>
      <c r="F205" s="219" t="s">
        <v>672</v>
      </c>
      <c r="G205" s="220" t="s">
        <v>207</v>
      </c>
      <c r="H205" s="221">
        <v>1</v>
      </c>
      <c r="I205" s="222"/>
      <c r="J205" s="223">
        <f t="shared" si="30"/>
        <v>0</v>
      </c>
      <c r="K205" s="224"/>
      <c r="L205" s="225"/>
      <c r="M205" s="226" t="s">
        <v>1</v>
      </c>
      <c r="N205" s="227" t="s">
        <v>42</v>
      </c>
      <c r="O205" s="70"/>
      <c r="P205" s="213">
        <f t="shared" si="31"/>
        <v>0</v>
      </c>
      <c r="Q205" s="213">
        <v>1.2E-2</v>
      </c>
      <c r="R205" s="213">
        <f t="shared" si="32"/>
        <v>1.2E-2</v>
      </c>
      <c r="S205" s="213">
        <v>0</v>
      </c>
      <c r="T205" s="214">
        <f t="shared" si="33"/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215" t="s">
        <v>151</v>
      </c>
      <c r="AT205" s="215" t="s">
        <v>147</v>
      </c>
      <c r="AU205" s="215" t="s">
        <v>138</v>
      </c>
      <c r="AY205" s="16" t="s">
        <v>131</v>
      </c>
      <c r="BE205" s="216">
        <f t="shared" si="34"/>
        <v>0</v>
      </c>
      <c r="BF205" s="216">
        <f t="shared" si="35"/>
        <v>0</v>
      </c>
      <c r="BG205" s="216">
        <f t="shared" si="36"/>
        <v>0</v>
      </c>
      <c r="BH205" s="216">
        <f t="shared" si="37"/>
        <v>0</v>
      </c>
      <c r="BI205" s="216">
        <f t="shared" si="38"/>
        <v>0</v>
      </c>
      <c r="BJ205" s="16" t="s">
        <v>138</v>
      </c>
      <c r="BK205" s="216">
        <f t="shared" si="39"/>
        <v>0</v>
      </c>
      <c r="BL205" s="16" t="s">
        <v>137</v>
      </c>
      <c r="BM205" s="215" t="s">
        <v>673</v>
      </c>
    </row>
    <row r="206" spans="1:65" s="2" customFormat="1" ht="21.75" customHeight="1">
      <c r="A206" s="33"/>
      <c r="B206" s="34"/>
      <c r="C206" s="203" t="s">
        <v>347</v>
      </c>
      <c r="D206" s="203" t="s">
        <v>133</v>
      </c>
      <c r="E206" s="204" t="s">
        <v>674</v>
      </c>
      <c r="F206" s="205" t="s">
        <v>675</v>
      </c>
      <c r="G206" s="206" t="s">
        <v>651</v>
      </c>
      <c r="H206" s="207">
        <v>1</v>
      </c>
      <c r="I206" s="208"/>
      <c r="J206" s="209">
        <f t="shared" si="30"/>
        <v>0</v>
      </c>
      <c r="K206" s="210"/>
      <c r="L206" s="38"/>
      <c r="M206" s="211" t="s">
        <v>1</v>
      </c>
      <c r="N206" s="212" t="s">
        <v>42</v>
      </c>
      <c r="O206" s="70"/>
      <c r="P206" s="213">
        <f t="shared" si="31"/>
        <v>0</v>
      </c>
      <c r="Q206" s="213">
        <v>3.4000000000000002E-4</v>
      </c>
      <c r="R206" s="213">
        <f t="shared" si="32"/>
        <v>3.4000000000000002E-4</v>
      </c>
      <c r="S206" s="213">
        <v>0</v>
      </c>
      <c r="T206" s="214">
        <f t="shared" si="33"/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215" t="s">
        <v>137</v>
      </c>
      <c r="AT206" s="215" t="s">
        <v>133</v>
      </c>
      <c r="AU206" s="215" t="s">
        <v>138</v>
      </c>
      <c r="AY206" s="16" t="s">
        <v>131</v>
      </c>
      <c r="BE206" s="216">
        <f t="shared" si="34"/>
        <v>0</v>
      </c>
      <c r="BF206" s="216">
        <f t="shared" si="35"/>
        <v>0</v>
      </c>
      <c r="BG206" s="216">
        <f t="shared" si="36"/>
        <v>0</v>
      </c>
      <c r="BH206" s="216">
        <f t="shared" si="37"/>
        <v>0</v>
      </c>
      <c r="BI206" s="216">
        <f t="shared" si="38"/>
        <v>0</v>
      </c>
      <c r="BJ206" s="16" t="s">
        <v>138</v>
      </c>
      <c r="BK206" s="216">
        <f t="shared" si="39"/>
        <v>0</v>
      </c>
      <c r="BL206" s="16" t="s">
        <v>137</v>
      </c>
      <c r="BM206" s="215" t="s">
        <v>676</v>
      </c>
    </row>
    <row r="207" spans="1:65" s="2" customFormat="1" ht="21.75" customHeight="1">
      <c r="A207" s="33"/>
      <c r="B207" s="34"/>
      <c r="C207" s="217" t="s">
        <v>351</v>
      </c>
      <c r="D207" s="217" t="s">
        <v>147</v>
      </c>
      <c r="E207" s="218" t="s">
        <v>677</v>
      </c>
      <c r="F207" s="219" t="s">
        <v>678</v>
      </c>
      <c r="G207" s="220" t="s">
        <v>207</v>
      </c>
      <c r="H207" s="221">
        <v>1</v>
      </c>
      <c r="I207" s="222"/>
      <c r="J207" s="223">
        <f t="shared" si="30"/>
        <v>0</v>
      </c>
      <c r="K207" s="224"/>
      <c r="L207" s="225"/>
      <c r="M207" s="226" t="s">
        <v>1</v>
      </c>
      <c r="N207" s="227" t="s">
        <v>42</v>
      </c>
      <c r="O207" s="70"/>
      <c r="P207" s="213">
        <f t="shared" si="31"/>
        <v>0</v>
      </c>
      <c r="Q207" s="213">
        <v>0.01</v>
      </c>
      <c r="R207" s="213">
        <f t="shared" si="32"/>
        <v>0.01</v>
      </c>
      <c r="S207" s="213">
        <v>0</v>
      </c>
      <c r="T207" s="214">
        <f t="shared" si="33"/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215" t="s">
        <v>151</v>
      </c>
      <c r="AT207" s="215" t="s">
        <v>147</v>
      </c>
      <c r="AU207" s="215" t="s">
        <v>138</v>
      </c>
      <c r="AY207" s="16" t="s">
        <v>131</v>
      </c>
      <c r="BE207" s="216">
        <f t="shared" si="34"/>
        <v>0</v>
      </c>
      <c r="BF207" s="216">
        <f t="shared" si="35"/>
        <v>0</v>
      </c>
      <c r="BG207" s="216">
        <f t="shared" si="36"/>
        <v>0</v>
      </c>
      <c r="BH207" s="216">
        <f t="shared" si="37"/>
        <v>0</v>
      </c>
      <c r="BI207" s="216">
        <f t="shared" si="38"/>
        <v>0</v>
      </c>
      <c r="BJ207" s="16" t="s">
        <v>138</v>
      </c>
      <c r="BK207" s="216">
        <f t="shared" si="39"/>
        <v>0</v>
      </c>
      <c r="BL207" s="16" t="s">
        <v>137</v>
      </c>
      <c r="BM207" s="215" t="s">
        <v>679</v>
      </c>
    </row>
    <row r="208" spans="1:65" s="2" customFormat="1" ht="21.75" customHeight="1">
      <c r="A208" s="33"/>
      <c r="B208" s="34"/>
      <c r="C208" s="203" t="s">
        <v>355</v>
      </c>
      <c r="D208" s="203" t="s">
        <v>133</v>
      </c>
      <c r="E208" s="204" t="s">
        <v>680</v>
      </c>
      <c r="F208" s="205" t="s">
        <v>681</v>
      </c>
      <c r="G208" s="206" t="s">
        <v>651</v>
      </c>
      <c r="H208" s="207">
        <v>1</v>
      </c>
      <c r="I208" s="208"/>
      <c r="J208" s="209">
        <f t="shared" si="30"/>
        <v>0</v>
      </c>
      <c r="K208" s="210"/>
      <c r="L208" s="38"/>
      <c r="M208" s="211" t="s">
        <v>1</v>
      </c>
      <c r="N208" s="212" t="s">
        <v>42</v>
      </c>
      <c r="O208" s="70"/>
      <c r="P208" s="213">
        <f t="shared" si="31"/>
        <v>0</v>
      </c>
      <c r="Q208" s="213">
        <v>0</v>
      </c>
      <c r="R208" s="213">
        <f t="shared" si="32"/>
        <v>0</v>
      </c>
      <c r="S208" s="213">
        <v>0</v>
      </c>
      <c r="T208" s="214">
        <f t="shared" si="33"/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215" t="s">
        <v>137</v>
      </c>
      <c r="AT208" s="215" t="s">
        <v>133</v>
      </c>
      <c r="AU208" s="215" t="s">
        <v>138</v>
      </c>
      <c r="AY208" s="16" t="s">
        <v>131</v>
      </c>
      <c r="BE208" s="216">
        <f t="shared" si="34"/>
        <v>0</v>
      </c>
      <c r="BF208" s="216">
        <f t="shared" si="35"/>
        <v>0</v>
      </c>
      <c r="BG208" s="216">
        <f t="shared" si="36"/>
        <v>0</v>
      </c>
      <c r="BH208" s="216">
        <f t="shared" si="37"/>
        <v>0</v>
      </c>
      <c r="BI208" s="216">
        <f t="shared" si="38"/>
        <v>0</v>
      </c>
      <c r="BJ208" s="16" t="s">
        <v>138</v>
      </c>
      <c r="BK208" s="216">
        <f t="shared" si="39"/>
        <v>0</v>
      </c>
      <c r="BL208" s="16" t="s">
        <v>137</v>
      </c>
      <c r="BM208" s="215" t="s">
        <v>682</v>
      </c>
    </row>
    <row r="209" spans="1:65" s="2" customFormat="1" ht="16.5" customHeight="1">
      <c r="A209" s="33"/>
      <c r="B209" s="34"/>
      <c r="C209" s="217" t="s">
        <v>357</v>
      </c>
      <c r="D209" s="217" t="s">
        <v>147</v>
      </c>
      <c r="E209" s="218" t="s">
        <v>683</v>
      </c>
      <c r="F209" s="219" t="s">
        <v>684</v>
      </c>
      <c r="G209" s="220" t="s">
        <v>207</v>
      </c>
      <c r="H209" s="221">
        <v>1</v>
      </c>
      <c r="I209" s="222"/>
      <c r="J209" s="223">
        <f t="shared" si="30"/>
        <v>0</v>
      </c>
      <c r="K209" s="224"/>
      <c r="L209" s="225"/>
      <c r="M209" s="226" t="s">
        <v>1</v>
      </c>
      <c r="N209" s="227" t="s">
        <v>42</v>
      </c>
      <c r="O209" s="70"/>
      <c r="P209" s="213">
        <f t="shared" si="31"/>
        <v>0</v>
      </c>
      <c r="Q209" s="213">
        <v>3.0000000000000001E-3</v>
      </c>
      <c r="R209" s="213">
        <f t="shared" si="32"/>
        <v>3.0000000000000001E-3</v>
      </c>
      <c r="S209" s="213">
        <v>0</v>
      </c>
      <c r="T209" s="214">
        <f t="shared" si="33"/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215" t="s">
        <v>151</v>
      </c>
      <c r="AT209" s="215" t="s">
        <v>147</v>
      </c>
      <c r="AU209" s="215" t="s">
        <v>138</v>
      </c>
      <c r="AY209" s="16" t="s">
        <v>131</v>
      </c>
      <c r="BE209" s="216">
        <f t="shared" si="34"/>
        <v>0</v>
      </c>
      <c r="BF209" s="216">
        <f t="shared" si="35"/>
        <v>0</v>
      </c>
      <c r="BG209" s="216">
        <f t="shared" si="36"/>
        <v>0</v>
      </c>
      <c r="BH209" s="216">
        <f t="shared" si="37"/>
        <v>0</v>
      </c>
      <c r="BI209" s="216">
        <f t="shared" si="38"/>
        <v>0</v>
      </c>
      <c r="BJ209" s="16" t="s">
        <v>138</v>
      </c>
      <c r="BK209" s="216">
        <f t="shared" si="39"/>
        <v>0</v>
      </c>
      <c r="BL209" s="16" t="s">
        <v>137</v>
      </c>
      <c r="BM209" s="215" t="s">
        <v>685</v>
      </c>
    </row>
    <row r="210" spans="1:65" s="2" customFormat="1" ht="21.75" customHeight="1">
      <c r="A210" s="33"/>
      <c r="B210" s="34"/>
      <c r="C210" s="203" t="s">
        <v>363</v>
      </c>
      <c r="D210" s="203" t="s">
        <v>133</v>
      </c>
      <c r="E210" s="204" t="s">
        <v>686</v>
      </c>
      <c r="F210" s="205" t="s">
        <v>687</v>
      </c>
      <c r="G210" s="206" t="s">
        <v>651</v>
      </c>
      <c r="H210" s="207">
        <v>13</v>
      </c>
      <c r="I210" s="208"/>
      <c r="J210" s="209">
        <f t="shared" si="30"/>
        <v>0</v>
      </c>
      <c r="K210" s="210"/>
      <c r="L210" s="38"/>
      <c r="M210" s="211" t="s">
        <v>1</v>
      </c>
      <c r="N210" s="212" t="s">
        <v>42</v>
      </c>
      <c r="O210" s="70"/>
      <c r="P210" s="213">
        <f t="shared" si="31"/>
        <v>0</v>
      </c>
      <c r="Q210" s="213">
        <v>0</v>
      </c>
      <c r="R210" s="213">
        <f t="shared" si="32"/>
        <v>0</v>
      </c>
      <c r="S210" s="213">
        <v>0</v>
      </c>
      <c r="T210" s="214">
        <f t="shared" si="33"/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215" t="s">
        <v>137</v>
      </c>
      <c r="AT210" s="215" t="s">
        <v>133</v>
      </c>
      <c r="AU210" s="215" t="s">
        <v>138</v>
      </c>
      <c r="AY210" s="16" t="s">
        <v>131</v>
      </c>
      <c r="BE210" s="216">
        <f t="shared" si="34"/>
        <v>0</v>
      </c>
      <c r="BF210" s="216">
        <f t="shared" si="35"/>
        <v>0</v>
      </c>
      <c r="BG210" s="216">
        <f t="shared" si="36"/>
        <v>0</v>
      </c>
      <c r="BH210" s="216">
        <f t="shared" si="37"/>
        <v>0</v>
      </c>
      <c r="BI210" s="216">
        <f t="shared" si="38"/>
        <v>0</v>
      </c>
      <c r="BJ210" s="16" t="s">
        <v>138</v>
      </c>
      <c r="BK210" s="216">
        <f t="shared" si="39"/>
        <v>0</v>
      </c>
      <c r="BL210" s="16" t="s">
        <v>137</v>
      </c>
      <c r="BM210" s="215" t="s">
        <v>688</v>
      </c>
    </row>
    <row r="211" spans="1:65" s="2" customFormat="1" ht="21.75" customHeight="1">
      <c r="A211" s="33"/>
      <c r="B211" s="34"/>
      <c r="C211" s="217" t="s">
        <v>367</v>
      </c>
      <c r="D211" s="217" t="s">
        <v>147</v>
      </c>
      <c r="E211" s="218" t="s">
        <v>689</v>
      </c>
      <c r="F211" s="219" t="s">
        <v>690</v>
      </c>
      <c r="G211" s="220" t="s">
        <v>207</v>
      </c>
      <c r="H211" s="221">
        <v>1</v>
      </c>
      <c r="I211" s="222"/>
      <c r="J211" s="223">
        <f t="shared" si="30"/>
        <v>0</v>
      </c>
      <c r="K211" s="224"/>
      <c r="L211" s="225"/>
      <c r="M211" s="226" t="s">
        <v>1</v>
      </c>
      <c r="N211" s="227" t="s">
        <v>42</v>
      </c>
      <c r="O211" s="70"/>
      <c r="P211" s="213">
        <f t="shared" si="31"/>
        <v>0</v>
      </c>
      <c r="Q211" s="213">
        <v>1.1100000000000001E-3</v>
      </c>
      <c r="R211" s="213">
        <f t="shared" si="32"/>
        <v>1.1100000000000001E-3</v>
      </c>
      <c r="S211" s="213">
        <v>0</v>
      </c>
      <c r="T211" s="214">
        <f t="shared" si="33"/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215" t="s">
        <v>151</v>
      </c>
      <c r="AT211" s="215" t="s">
        <v>147</v>
      </c>
      <c r="AU211" s="215" t="s">
        <v>138</v>
      </c>
      <c r="AY211" s="16" t="s">
        <v>131</v>
      </c>
      <c r="BE211" s="216">
        <f t="shared" si="34"/>
        <v>0</v>
      </c>
      <c r="BF211" s="216">
        <f t="shared" si="35"/>
        <v>0</v>
      </c>
      <c r="BG211" s="216">
        <f t="shared" si="36"/>
        <v>0</v>
      </c>
      <c r="BH211" s="216">
        <f t="shared" si="37"/>
        <v>0</v>
      </c>
      <c r="BI211" s="216">
        <f t="shared" si="38"/>
        <v>0</v>
      </c>
      <c r="BJ211" s="16" t="s">
        <v>138</v>
      </c>
      <c r="BK211" s="216">
        <f t="shared" si="39"/>
        <v>0</v>
      </c>
      <c r="BL211" s="16" t="s">
        <v>137</v>
      </c>
      <c r="BM211" s="215" t="s">
        <v>691</v>
      </c>
    </row>
    <row r="212" spans="1:65" s="2" customFormat="1" ht="21.75" customHeight="1">
      <c r="A212" s="33"/>
      <c r="B212" s="34"/>
      <c r="C212" s="217" t="s">
        <v>371</v>
      </c>
      <c r="D212" s="217" t="s">
        <v>147</v>
      </c>
      <c r="E212" s="218" t="s">
        <v>692</v>
      </c>
      <c r="F212" s="219" t="s">
        <v>693</v>
      </c>
      <c r="G212" s="220" t="s">
        <v>207</v>
      </c>
      <c r="H212" s="221">
        <v>2</v>
      </c>
      <c r="I212" s="222"/>
      <c r="J212" s="223">
        <f t="shared" si="30"/>
        <v>0</v>
      </c>
      <c r="K212" s="224"/>
      <c r="L212" s="225"/>
      <c r="M212" s="226" t="s">
        <v>1</v>
      </c>
      <c r="N212" s="227" t="s">
        <v>42</v>
      </c>
      <c r="O212" s="70"/>
      <c r="P212" s="213">
        <f t="shared" si="31"/>
        <v>0</v>
      </c>
      <c r="Q212" s="213">
        <v>1.92E-3</v>
      </c>
      <c r="R212" s="213">
        <f t="shared" si="32"/>
        <v>3.8400000000000001E-3</v>
      </c>
      <c r="S212" s="213">
        <v>0</v>
      </c>
      <c r="T212" s="214">
        <f t="shared" si="33"/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215" t="s">
        <v>151</v>
      </c>
      <c r="AT212" s="215" t="s">
        <v>147</v>
      </c>
      <c r="AU212" s="215" t="s">
        <v>138</v>
      </c>
      <c r="AY212" s="16" t="s">
        <v>131</v>
      </c>
      <c r="BE212" s="216">
        <f t="shared" si="34"/>
        <v>0</v>
      </c>
      <c r="BF212" s="216">
        <f t="shared" si="35"/>
        <v>0</v>
      </c>
      <c r="BG212" s="216">
        <f t="shared" si="36"/>
        <v>0</v>
      </c>
      <c r="BH212" s="216">
        <f t="shared" si="37"/>
        <v>0</v>
      </c>
      <c r="BI212" s="216">
        <f t="shared" si="38"/>
        <v>0</v>
      </c>
      <c r="BJ212" s="16" t="s">
        <v>138</v>
      </c>
      <c r="BK212" s="216">
        <f t="shared" si="39"/>
        <v>0</v>
      </c>
      <c r="BL212" s="16" t="s">
        <v>137</v>
      </c>
      <c r="BM212" s="215" t="s">
        <v>694</v>
      </c>
    </row>
    <row r="213" spans="1:65" s="2" customFormat="1" ht="21.75" customHeight="1">
      <c r="A213" s="33"/>
      <c r="B213" s="34"/>
      <c r="C213" s="217" t="s">
        <v>375</v>
      </c>
      <c r="D213" s="217" t="s">
        <v>147</v>
      </c>
      <c r="E213" s="218" t="s">
        <v>695</v>
      </c>
      <c r="F213" s="219" t="s">
        <v>696</v>
      </c>
      <c r="G213" s="220" t="s">
        <v>207</v>
      </c>
      <c r="H213" s="221">
        <v>2</v>
      </c>
      <c r="I213" s="222"/>
      <c r="J213" s="223">
        <f t="shared" si="30"/>
        <v>0</v>
      </c>
      <c r="K213" s="224"/>
      <c r="L213" s="225"/>
      <c r="M213" s="226" t="s">
        <v>1</v>
      </c>
      <c r="N213" s="227" t="s">
        <v>42</v>
      </c>
      <c r="O213" s="70"/>
      <c r="P213" s="213">
        <f t="shared" si="31"/>
        <v>0</v>
      </c>
      <c r="Q213" s="213">
        <v>2.0799999999999998E-3</v>
      </c>
      <c r="R213" s="213">
        <f t="shared" si="32"/>
        <v>4.1599999999999996E-3</v>
      </c>
      <c r="S213" s="213">
        <v>0</v>
      </c>
      <c r="T213" s="214">
        <f t="shared" si="33"/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215" t="s">
        <v>151</v>
      </c>
      <c r="AT213" s="215" t="s">
        <v>147</v>
      </c>
      <c r="AU213" s="215" t="s">
        <v>138</v>
      </c>
      <c r="AY213" s="16" t="s">
        <v>131</v>
      </c>
      <c r="BE213" s="216">
        <f t="shared" si="34"/>
        <v>0</v>
      </c>
      <c r="BF213" s="216">
        <f t="shared" si="35"/>
        <v>0</v>
      </c>
      <c r="BG213" s="216">
        <f t="shared" si="36"/>
        <v>0</v>
      </c>
      <c r="BH213" s="216">
        <f t="shared" si="37"/>
        <v>0</v>
      </c>
      <c r="BI213" s="216">
        <f t="shared" si="38"/>
        <v>0</v>
      </c>
      <c r="BJ213" s="16" t="s">
        <v>138</v>
      </c>
      <c r="BK213" s="216">
        <f t="shared" si="39"/>
        <v>0</v>
      </c>
      <c r="BL213" s="16" t="s">
        <v>137</v>
      </c>
      <c r="BM213" s="215" t="s">
        <v>697</v>
      </c>
    </row>
    <row r="214" spans="1:65" s="2" customFormat="1" ht="33" customHeight="1">
      <c r="A214" s="33"/>
      <c r="B214" s="34"/>
      <c r="C214" s="217" t="s">
        <v>379</v>
      </c>
      <c r="D214" s="217" t="s">
        <v>147</v>
      </c>
      <c r="E214" s="218" t="s">
        <v>698</v>
      </c>
      <c r="F214" s="219" t="s">
        <v>699</v>
      </c>
      <c r="G214" s="220" t="s">
        <v>207</v>
      </c>
      <c r="H214" s="221">
        <v>1</v>
      </c>
      <c r="I214" s="222"/>
      <c r="J214" s="223">
        <f t="shared" si="30"/>
        <v>0</v>
      </c>
      <c r="K214" s="224"/>
      <c r="L214" s="225"/>
      <c r="M214" s="226" t="s">
        <v>1</v>
      </c>
      <c r="N214" s="227" t="s">
        <v>42</v>
      </c>
      <c r="O214" s="70"/>
      <c r="P214" s="213">
        <f t="shared" si="31"/>
        <v>0</v>
      </c>
      <c r="Q214" s="213">
        <v>2.0400000000000001E-3</v>
      </c>
      <c r="R214" s="213">
        <f t="shared" si="32"/>
        <v>2.0400000000000001E-3</v>
      </c>
      <c r="S214" s="213">
        <v>0</v>
      </c>
      <c r="T214" s="214">
        <f t="shared" si="33"/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215" t="s">
        <v>151</v>
      </c>
      <c r="AT214" s="215" t="s">
        <v>147</v>
      </c>
      <c r="AU214" s="215" t="s">
        <v>138</v>
      </c>
      <c r="AY214" s="16" t="s">
        <v>131</v>
      </c>
      <c r="BE214" s="216">
        <f t="shared" si="34"/>
        <v>0</v>
      </c>
      <c r="BF214" s="216">
        <f t="shared" si="35"/>
        <v>0</v>
      </c>
      <c r="BG214" s="216">
        <f t="shared" si="36"/>
        <v>0</v>
      </c>
      <c r="BH214" s="216">
        <f t="shared" si="37"/>
        <v>0</v>
      </c>
      <c r="BI214" s="216">
        <f t="shared" si="38"/>
        <v>0</v>
      </c>
      <c r="BJ214" s="16" t="s">
        <v>138</v>
      </c>
      <c r="BK214" s="216">
        <f t="shared" si="39"/>
        <v>0</v>
      </c>
      <c r="BL214" s="16" t="s">
        <v>137</v>
      </c>
      <c r="BM214" s="215" t="s">
        <v>700</v>
      </c>
    </row>
    <row r="215" spans="1:65" s="2" customFormat="1" ht="21.75" customHeight="1">
      <c r="A215" s="33"/>
      <c r="B215" s="34"/>
      <c r="C215" s="217" t="s">
        <v>383</v>
      </c>
      <c r="D215" s="217" t="s">
        <v>147</v>
      </c>
      <c r="E215" s="218" t="s">
        <v>701</v>
      </c>
      <c r="F215" s="219" t="s">
        <v>702</v>
      </c>
      <c r="G215" s="220" t="s">
        <v>207</v>
      </c>
      <c r="H215" s="221">
        <v>1</v>
      </c>
      <c r="I215" s="222"/>
      <c r="J215" s="223">
        <f t="shared" si="30"/>
        <v>0</v>
      </c>
      <c r="K215" s="224"/>
      <c r="L215" s="225"/>
      <c r="M215" s="226" t="s">
        <v>1</v>
      </c>
      <c r="N215" s="227" t="s">
        <v>42</v>
      </c>
      <c r="O215" s="70"/>
      <c r="P215" s="213">
        <f t="shared" si="31"/>
        <v>0</v>
      </c>
      <c r="Q215" s="213">
        <v>1.9599999999999999E-3</v>
      </c>
      <c r="R215" s="213">
        <f t="shared" si="32"/>
        <v>1.9599999999999999E-3</v>
      </c>
      <c r="S215" s="213">
        <v>0</v>
      </c>
      <c r="T215" s="214">
        <f t="shared" si="33"/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215" t="s">
        <v>151</v>
      </c>
      <c r="AT215" s="215" t="s">
        <v>147</v>
      </c>
      <c r="AU215" s="215" t="s">
        <v>138</v>
      </c>
      <c r="AY215" s="16" t="s">
        <v>131</v>
      </c>
      <c r="BE215" s="216">
        <f t="shared" si="34"/>
        <v>0</v>
      </c>
      <c r="BF215" s="216">
        <f t="shared" si="35"/>
        <v>0</v>
      </c>
      <c r="BG215" s="216">
        <f t="shared" si="36"/>
        <v>0</v>
      </c>
      <c r="BH215" s="216">
        <f t="shared" si="37"/>
        <v>0</v>
      </c>
      <c r="BI215" s="216">
        <f t="shared" si="38"/>
        <v>0</v>
      </c>
      <c r="BJ215" s="16" t="s">
        <v>138</v>
      </c>
      <c r="BK215" s="216">
        <f t="shared" si="39"/>
        <v>0</v>
      </c>
      <c r="BL215" s="16" t="s">
        <v>137</v>
      </c>
      <c r="BM215" s="215" t="s">
        <v>703</v>
      </c>
    </row>
    <row r="216" spans="1:65" s="2" customFormat="1" ht="21.75" customHeight="1">
      <c r="A216" s="33"/>
      <c r="B216" s="34"/>
      <c r="C216" s="217" t="s">
        <v>387</v>
      </c>
      <c r="D216" s="217" t="s">
        <v>147</v>
      </c>
      <c r="E216" s="218" t="s">
        <v>704</v>
      </c>
      <c r="F216" s="219" t="s">
        <v>705</v>
      </c>
      <c r="G216" s="220" t="s">
        <v>207</v>
      </c>
      <c r="H216" s="221">
        <v>1</v>
      </c>
      <c r="I216" s="222"/>
      <c r="J216" s="223">
        <f t="shared" si="30"/>
        <v>0</v>
      </c>
      <c r="K216" s="224"/>
      <c r="L216" s="225"/>
      <c r="M216" s="226" t="s">
        <v>1</v>
      </c>
      <c r="N216" s="227" t="s">
        <v>42</v>
      </c>
      <c r="O216" s="70"/>
      <c r="P216" s="213">
        <f t="shared" si="31"/>
        <v>0</v>
      </c>
      <c r="Q216" s="213">
        <v>2.0799999999999998E-3</v>
      </c>
      <c r="R216" s="213">
        <f t="shared" si="32"/>
        <v>2.0799999999999998E-3</v>
      </c>
      <c r="S216" s="213">
        <v>0</v>
      </c>
      <c r="T216" s="214">
        <f t="shared" si="33"/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215" t="s">
        <v>151</v>
      </c>
      <c r="AT216" s="215" t="s">
        <v>147</v>
      </c>
      <c r="AU216" s="215" t="s">
        <v>138</v>
      </c>
      <c r="AY216" s="16" t="s">
        <v>131</v>
      </c>
      <c r="BE216" s="216">
        <f t="shared" si="34"/>
        <v>0</v>
      </c>
      <c r="BF216" s="216">
        <f t="shared" si="35"/>
        <v>0</v>
      </c>
      <c r="BG216" s="216">
        <f t="shared" si="36"/>
        <v>0</v>
      </c>
      <c r="BH216" s="216">
        <f t="shared" si="37"/>
        <v>0</v>
      </c>
      <c r="BI216" s="216">
        <f t="shared" si="38"/>
        <v>0</v>
      </c>
      <c r="BJ216" s="16" t="s">
        <v>138</v>
      </c>
      <c r="BK216" s="216">
        <f t="shared" si="39"/>
        <v>0</v>
      </c>
      <c r="BL216" s="16" t="s">
        <v>137</v>
      </c>
      <c r="BM216" s="215" t="s">
        <v>706</v>
      </c>
    </row>
    <row r="217" spans="1:65" s="2" customFormat="1" ht="21.75" customHeight="1">
      <c r="A217" s="33"/>
      <c r="B217" s="34"/>
      <c r="C217" s="217" t="s">
        <v>391</v>
      </c>
      <c r="D217" s="217" t="s">
        <v>147</v>
      </c>
      <c r="E217" s="218" t="s">
        <v>707</v>
      </c>
      <c r="F217" s="219" t="s">
        <v>708</v>
      </c>
      <c r="G217" s="220" t="s">
        <v>207</v>
      </c>
      <c r="H217" s="221">
        <v>1</v>
      </c>
      <c r="I217" s="222"/>
      <c r="J217" s="223">
        <f t="shared" si="30"/>
        <v>0</v>
      </c>
      <c r="K217" s="224"/>
      <c r="L217" s="225"/>
      <c r="M217" s="226" t="s">
        <v>1</v>
      </c>
      <c r="N217" s="227" t="s">
        <v>42</v>
      </c>
      <c r="O217" s="70"/>
      <c r="P217" s="213">
        <f t="shared" si="31"/>
        <v>0</v>
      </c>
      <c r="Q217" s="213">
        <v>1.15E-3</v>
      </c>
      <c r="R217" s="213">
        <f t="shared" si="32"/>
        <v>1.15E-3</v>
      </c>
      <c r="S217" s="213">
        <v>0</v>
      </c>
      <c r="T217" s="214">
        <f t="shared" si="33"/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215" t="s">
        <v>151</v>
      </c>
      <c r="AT217" s="215" t="s">
        <v>147</v>
      </c>
      <c r="AU217" s="215" t="s">
        <v>138</v>
      </c>
      <c r="AY217" s="16" t="s">
        <v>131</v>
      </c>
      <c r="BE217" s="216">
        <f t="shared" si="34"/>
        <v>0</v>
      </c>
      <c r="BF217" s="216">
        <f t="shared" si="35"/>
        <v>0</v>
      </c>
      <c r="BG217" s="216">
        <f t="shared" si="36"/>
        <v>0</v>
      </c>
      <c r="BH217" s="216">
        <f t="shared" si="37"/>
        <v>0</v>
      </c>
      <c r="BI217" s="216">
        <f t="shared" si="38"/>
        <v>0</v>
      </c>
      <c r="BJ217" s="16" t="s">
        <v>138</v>
      </c>
      <c r="BK217" s="216">
        <f t="shared" si="39"/>
        <v>0</v>
      </c>
      <c r="BL217" s="16" t="s">
        <v>137</v>
      </c>
      <c r="BM217" s="215" t="s">
        <v>709</v>
      </c>
    </row>
    <row r="218" spans="1:65" s="2" customFormat="1" ht="21.75" customHeight="1">
      <c r="A218" s="33"/>
      <c r="B218" s="34"/>
      <c r="C218" s="217" t="s">
        <v>395</v>
      </c>
      <c r="D218" s="217" t="s">
        <v>147</v>
      </c>
      <c r="E218" s="218" t="s">
        <v>710</v>
      </c>
      <c r="F218" s="219" t="s">
        <v>711</v>
      </c>
      <c r="G218" s="220" t="s">
        <v>207</v>
      </c>
      <c r="H218" s="221">
        <v>1</v>
      </c>
      <c r="I218" s="222"/>
      <c r="J218" s="223">
        <f t="shared" si="30"/>
        <v>0</v>
      </c>
      <c r="K218" s="224"/>
      <c r="L218" s="225"/>
      <c r="M218" s="226" t="s">
        <v>1</v>
      </c>
      <c r="N218" s="227" t="s">
        <v>42</v>
      </c>
      <c r="O218" s="70"/>
      <c r="P218" s="213">
        <f t="shared" si="31"/>
        <v>0</v>
      </c>
      <c r="Q218" s="213">
        <v>2.6099999999999999E-3</v>
      </c>
      <c r="R218" s="213">
        <f t="shared" si="32"/>
        <v>2.6099999999999999E-3</v>
      </c>
      <c r="S218" s="213">
        <v>0</v>
      </c>
      <c r="T218" s="214">
        <f t="shared" si="33"/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215" t="s">
        <v>151</v>
      </c>
      <c r="AT218" s="215" t="s">
        <v>147</v>
      </c>
      <c r="AU218" s="215" t="s">
        <v>138</v>
      </c>
      <c r="AY218" s="16" t="s">
        <v>131</v>
      </c>
      <c r="BE218" s="216">
        <f t="shared" si="34"/>
        <v>0</v>
      </c>
      <c r="BF218" s="216">
        <f t="shared" si="35"/>
        <v>0</v>
      </c>
      <c r="BG218" s="216">
        <f t="shared" si="36"/>
        <v>0</v>
      </c>
      <c r="BH218" s="216">
        <f t="shared" si="37"/>
        <v>0</v>
      </c>
      <c r="BI218" s="216">
        <f t="shared" si="38"/>
        <v>0</v>
      </c>
      <c r="BJ218" s="16" t="s">
        <v>138</v>
      </c>
      <c r="BK218" s="216">
        <f t="shared" si="39"/>
        <v>0</v>
      </c>
      <c r="BL218" s="16" t="s">
        <v>137</v>
      </c>
      <c r="BM218" s="215" t="s">
        <v>712</v>
      </c>
    </row>
    <row r="219" spans="1:65" s="2" customFormat="1" ht="33" customHeight="1">
      <c r="A219" s="33"/>
      <c r="B219" s="34"/>
      <c r="C219" s="203" t="s">
        <v>399</v>
      </c>
      <c r="D219" s="203" t="s">
        <v>133</v>
      </c>
      <c r="E219" s="204" t="s">
        <v>713</v>
      </c>
      <c r="F219" s="205" t="s">
        <v>714</v>
      </c>
      <c r="G219" s="206" t="s">
        <v>651</v>
      </c>
      <c r="H219" s="207">
        <v>1</v>
      </c>
      <c r="I219" s="208"/>
      <c r="J219" s="209">
        <f t="shared" si="30"/>
        <v>0</v>
      </c>
      <c r="K219" s="210"/>
      <c r="L219" s="38"/>
      <c r="M219" s="211" t="s">
        <v>1</v>
      </c>
      <c r="N219" s="212" t="s">
        <v>42</v>
      </c>
      <c r="O219" s="70"/>
      <c r="P219" s="213">
        <f t="shared" si="31"/>
        <v>0</v>
      </c>
      <c r="Q219" s="213">
        <v>7.8359030000000002E-4</v>
      </c>
      <c r="R219" s="213">
        <f t="shared" si="32"/>
        <v>7.8359030000000002E-4</v>
      </c>
      <c r="S219" s="213">
        <v>0</v>
      </c>
      <c r="T219" s="214">
        <f t="shared" si="33"/>
        <v>0</v>
      </c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R219" s="215" t="s">
        <v>137</v>
      </c>
      <c r="AT219" s="215" t="s">
        <v>133</v>
      </c>
      <c r="AU219" s="215" t="s">
        <v>138</v>
      </c>
      <c r="AY219" s="16" t="s">
        <v>131</v>
      </c>
      <c r="BE219" s="216">
        <f t="shared" si="34"/>
        <v>0</v>
      </c>
      <c r="BF219" s="216">
        <f t="shared" si="35"/>
        <v>0</v>
      </c>
      <c r="BG219" s="216">
        <f t="shared" si="36"/>
        <v>0</v>
      </c>
      <c r="BH219" s="216">
        <f t="shared" si="37"/>
        <v>0</v>
      </c>
      <c r="BI219" s="216">
        <f t="shared" si="38"/>
        <v>0</v>
      </c>
      <c r="BJ219" s="16" t="s">
        <v>138</v>
      </c>
      <c r="BK219" s="216">
        <f t="shared" si="39"/>
        <v>0</v>
      </c>
      <c r="BL219" s="16" t="s">
        <v>137</v>
      </c>
      <c r="BM219" s="215" t="s">
        <v>715</v>
      </c>
    </row>
    <row r="220" spans="1:65" s="2" customFormat="1" ht="21.75" customHeight="1">
      <c r="A220" s="33"/>
      <c r="B220" s="34"/>
      <c r="C220" s="217" t="s">
        <v>404</v>
      </c>
      <c r="D220" s="217" t="s">
        <v>147</v>
      </c>
      <c r="E220" s="218" t="s">
        <v>716</v>
      </c>
      <c r="F220" s="219" t="s">
        <v>717</v>
      </c>
      <c r="G220" s="220" t="s">
        <v>207</v>
      </c>
      <c r="H220" s="221">
        <v>1</v>
      </c>
      <c r="I220" s="222"/>
      <c r="J220" s="223">
        <f t="shared" si="30"/>
        <v>0</v>
      </c>
      <c r="K220" s="224"/>
      <c r="L220" s="225"/>
      <c r="M220" s="226" t="s">
        <v>1</v>
      </c>
      <c r="N220" s="227" t="s">
        <v>42</v>
      </c>
      <c r="O220" s="70"/>
      <c r="P220" s="213">
        <f t="shared" si="31"/>
        <v>0</v>
      </c>
      <c r="Q220" s="213">
        <v>4.3499999999999997E-3</v>
      </c>
      <c r="R220" s="213">
        <f t="shared" si="32"/>
        <v>4.3499999999999997E-3</v>
      </c>
      <c r="S220" s="213">
        <v>0</v>
      </c>
      <c r="T220" s="214">
        <f t="shared" si="33"/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215" t="s">
        <v>151</v>
      </c>
      <c r="AT220" s="215" t="s">
        <v>147</v>
      </c>
      <c r="AU220" s="215" t="s">
        <v>138</v>
      </c>
      <c r="AY220" s="16" t="s">
        <v>131</v>
      </c>
      <c r="BE220" s="216">
        <f t="shared" si="34"/>
        <v>0</v>
      </c>
      <c r="BF220" s="216">
        <f t="shared" si="35"/>
        <v>0</v>
      </c>
      <c r="BG220" s="216">
        <f t="shared" si="36"/>
        <v>0</v>
      </c>
      <c r="BH220" s="216">
        <f t="shared" si="37"/>
        <v>0</v>
      </c>
      <c r="BI220" s="216">
        <f t="shared" si="38"/>
        <v>0</v>
      </c>
      <c r="BJ220" s="16" t="s">
        <v>138</v>
      </c>
      <c r="BK220" s="216">
        <f t="shared" si="39"/>
        <v>0</v>
      </c>
      <c r="BL220" s="16" t="s">
        <v>137</v>
      </c>
      <c r="BM220" s="215" t="s">
        <v>718</v>
      </c>
    </row>
    <row r="221" spans="1:65" s="2" customFormat="1" ht="21.75" customHeight="1">
      <c r="A221" s="33"/>
      <c r="B221" s="34"/>
      <c r="C221" s="203" t="s">
        <v>410</v>
      </c>
      <c r="D221" s="203" t="s">
        <v>133</v>
      </c>
      <c r="E221" s="204" t="s">
        <v>719</v>
      </c>
      <c r="F221" s="205" t="s">
        <v>720</v>
      </c>
      <c r="G221" s="206" t="s">
        <v>651</v>
      </c>
      <c r="H221" s="207">
        <v>1</v>
      </c>
      <c r="I221" s="208"/>
      <c r="J221" s="209">
        <f t="shared" si="30"/>
        <v>0</v>
      </c>
      <c r="K221" s="210"/>
      <c r="L221" s="38"/>
      <c r="M221" s="211" t="s">
        <v>1</v>
      </c>
      <c r="N221" s="212" t="s">
        <v>42</v>
      </c>
      <c r="O221" s="70"/>
      <c r="P221" s="213">
        <f t="shared" si="31"/>
        <v>0</v>
      </c>
      <c r="Q221" s="213">
        <v>3.7532E-4</v>
      </c>
      <c r="R221" s="213">
        <f t="shared" si="32"/>
        <v>3.7532E-4</v>
      </c>
      <c r="S221" s="213">
        <v>0</v>
      </c>
      <c r="T221" s="214">
        <f t="shared" si="33"/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215" t="s">
        <v>137</v>
      </c>
      <c r="AT221" s="215" t="s">
        <v>133</v>
      </c>
      <c r="AU221" s="215" t="s">
        <v>138</v>
      </c>
      <c r="AY221" s="16" t="s">
        <v>131</v>
      </c>
      <c r="BE221" s="216">
        <f t="shared" si="34"/>
        <v>0</v>
      </c>
      <c r="BF221" s="216">
        <f t="shared" si="35"/>
        <v>0</v>
      </c>
      <c r="BG221" s="216">
        <f t="shared" si="36"/>
        <v>0</v>
      </c>
      <c r="BH221" s="216">
        <f t="shared" si="37"/>
        <v>0</v>
      </c>
      <c r="BI221" s="216">
        <f t="shared" si="38"/>
        <v>0</v>
      </c>
      <c r="BJ221" s="16" t="s">
        <v>138</v>
      </c>
      <c r="BK221" s="216">
        <f t="shared" si="39"/>
        <v>0</v>
      </c>
      <c r="BL221" s="16" t="s">
        <v>137</v>
      </c>
      <c r="BM221" s="215" t="s">
        <v>721</v>
      </c>
    </row>
    <row r="222" spans="1:65" s="2" customFormat="1" ht="21.75" customHeight="1">
      <c r="A222" s="33"/>
      <c r="B222" s="34"/>
      <c r="C222" s="217" t="s">
        <v>414</v>
      </c>
      <c r="D222" s="217" t="s">
        <v>147</v>
      </c>
      <c r="E222" s="218" t="s">
        <v>722</v>
      </c>
      <c r="F222" s="219" t="s">
        <v>723</v>
      </c>
      <c r="G222" s="220" t="s">
        <v>207</v>
      </c>
      <c r="H222" s="221">
        <v>1</v>
      </c>
      <c r="I222" s="222"/>
      <c r="J222" s="223">
        <f t="shared" si="30"/>
        <v>0</v>
      </c>
      <c r="K222" s="224"/>
      <c r="L222" s="225"/>
      <c r="M222" s="226" t="s">
        <v>1</v>
      </c>
      <c r="N222" s="227" t="s">
        <v>42</v>
      </c>
      <c r="O222" s="70"/>
      <c r="P222" s="213">
        <f t="shared" si="31"/>
        <v>0</v>
      </c>
      <c r="Q222" s="213">
        <v>1.6400000000000001E-2</v>
      </c>
      <c r="R222" s="213">
        <f t="shared" si="32"/>
        <v>1.6400000000000001E-2</v>
      </c>
      <c r="S222" s="213">
        <v>0</v>
      </c>
      <c r="T222" s="214">
        <f t="shared" si="33"/>
        <v>0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215" t="s">
        <v>151</v>
      </c>
      <c r="AT222" s="215" t="s">
        <v>147</v>
      </c>
      <c r="AU222" s="215" t="s">
        <v>138</v>
      </c>
      <c r="AY222" s="16" t="s">
        <v>131</v>
      </c>
      <c r="BE222" s="216">
        <f t="shared" si="34"/>
        <v>0</v>
      </c>
      <c r="BF222" s="216">
        <f t="shared" si="35"/>
        <v>0</v>
      </c>
      <c r="BG222" s="216">
        <f t="shared" si="36"/>
        <v>0</v>
      </c>
      <c r="BH222" s="216">
        <f t="shared" si="37"/>
        <v>0</v>
      </c>
      <c r="BI222" s="216">
        <f t="shared" si="38"/>
        <v>0</v>
      </c>
      <c r="BJ222" s="16" t="s">
        <v>138</v>
      </c>
      <c r="BK222" s="216">
        <f t="shared" si="39"/>
        <v>0</v>
      </c>
      <c r="BL222" s="16" t="s">
        <v>137</v>
      </c>
      <c r="BM222" s="215" t="s">
        <v>724</v>
      </c>
    </row>
    <row r="223" spans="1:65" s="2" customFormat="1" ht="16.5" customHeight="1">
      <c r="A223" s="33"/>
      <c r="B223" s="34"/>
      <c r="C223" s="203" t="s">
        <v>418</v>
      </c>
      <c r="D223" s="203" t="s">
        <v>133</v>
      </c>
      <c r="E223" s="204" t="s">
        <v>725</v>
      </c>
      <c r="F223" s="205" t="s">
        <v>726</v>
      </c>
      <c r="G223" s="206" t="s">
        <v>651</v>
      </c>
      <c r="H223" s="207">
        <v>9</v>
      </c>
      <c r="I223" s="208"/>
      <c r="J223" s="209">
        <f t="shared" si="30"/>
        <v>0</v>
      </c>
      <c r="K223" s="210"/>
      <c r="L223" s="38"/>
      <c r="M223" s="211" t="s">
        <v>1</v>
      </c>
      <c r="N223" s="212" t="s">
        <v>42</v>
      </c>
      <c r="O223" s="70"/>
      <c r="P223" s="213">
        <f t="shared" si="31"/>
        <v>0</v>
      </c>
      <c r="Q223" s="213">
        <v>8.0000000000000007E-5</v>
      </c>
      <c r="R223" s="213">
        <f t="shared" si="32"/>
        <v>7.2000000000000005E-4</v>
      </c>
      <c r="S223" s="213">
        <v>0</v>
      </c>
      <c r="T223" s="214">
        <f t="shared" si="33"/>
        <v>0</v>
      </c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R223" s="215" t="s">
        <v>137</v>
      </c>
      <c r="AT223" s="215" t="s">
        <v>133</v>
      </c>
      <c r="AU223" s="215" t="s">
        <v>138</v>
      </c>
      <c r="AY223" s="16" t="s">
        <v>131</v>
      </c>
      <c r="BE223" s="216">
        <f t="shared" si="34"/>
        <v>0</v>
      </c>
      <c r="BF223" s="216">
        <f t="shared" si="35"/>
        <v>0</v>
      </c>
      <c r="BG223" s="216">
        <f t="shared" si="36"/>
        <v>0</v>
      </c>
      <c r="BH223" s="216">
        <f t="shared" si="37"/>
        <v>0</v>
      </c>
      <c r="BI223" s="216">
        <f t="shared" si="38"/>
        <v>0</v>
      </c>
      <c r="BJ223" s="16" t="s">
        <v>138</v>
      </c>
      <c r="BK223" s="216">
        <f t="shared" si="39"/>
        <v>0</v>
      </c>
      <c r="BL223" s="16" t="s">
        <v>137</v>
      </c>
      <c r="BM223" s="215" t="s">
        <v>727</v>
      </c>
    </row>
    <row r="224" spans="1:65" s="2" customFormat="1" ht="16.5" customHeight="1">
      <c r="A224" s="33"/>
      <c r="B224" s="34"/>
      <c r="C224" s="217" t="s">
        <v>422</v>
      </c>
      <c r="D224" s="217" t="s">
        <v>147</v>
      </c>
      <c r="E224" s="218" t="s">
        <v>728</v>
      </c>
      <c r="F224" s="219" t="s">
        <v>729</v>
      </c>
      <c r="G224" s="220" t="s">
        <v>207</v>
      </c>
      <c r="H224" s="221">
        <v>9</v>
      </c>
      <c r="I224" s="222"/>
      <c r="J224" s="223">
        <f t="shared" si="30"/>
        <v>0</v>
      </c>
      <c r="K224" s="224"/>
      <c r="L224" s="225"/>
      <c r="M224" s="226" t="s">
        <v>1</v>
      </c>
      <c r="N224" s="227" t="s">
        <v>42</v>
      </c>
      <c r="O224" s="70"/>
      <c r="P224" s="213">
        <f t="shared" si="31"/>
        <v>0</v>
      </c>
      <c r="Q224" s="213">
        <v>2.7E-4</v>
      </c>
      <c r="R224" s="213">
        <f t="shared" si="32"/>
        <v>2.4299999999999999E-3</v>
      </c>
      <c r="S224" s="213">
        <v>0</v>
      </c>
      <c r="T224" s="214">
        <f t="shared" si="33"/>
        <v>0</v>
      </c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R224" s="215" t="s">
        <v>151</v>
      </c>
      <c r="AT224" s="215" t="s">
        <v>147</v>
      </c>
      <c r="AU224" s="215" t="s">
        <v>138</v>
      </c>
      <c r="AY224" s="16" t="s">
        <v>131</v>
      </c>
      <c r="BE224" s="216">
        <f t="shared" si="34"/>
        <v>0</v>
      </c>
      <c r="BF224" s="216">
        <f t="shared" si="35"/>
        <v>0</v>
      </c>
      <c r="BG224" s="216">
        <f t="shared" si="36"/>
        <v>0</v>
      </c>
      <c r="BH224" s="216">
        <f t="shared" si="37"/>
        <v>0</v>
      </c>
      <c r="BI224" s="216">
        <f t="shared" si="38"/>
        <v>0</v>
      </c>
      <c r="BJ224" s="16" t="s">
        <v>138</v>
      </c>
      <c r="BK224" s="216">
        <f t="shared" si="39"/>
        <v>0</v>
      </c>
      <c r="BL224" s="16" t="s">
        <v>137</v>
      </c>
      <c r="BM224" s="215" t="s">
        <v>730</v>
      </c>
    </row>
    <row r="225" spans="1:65" s="2" customFormat="1" ht="21.75" customHeight="1">
      <c r="A225" s="33"/>
      <c r="B225" s="34"/>
      <c r="C225" s="217" t="s">
        <v>426</v>
      </c>
      <c r="D225" s="217" t="s">
        <v>147</v>
      </c>
      <c r="E225" s="218" t="s">
        <v>731</v>
      </c>
      <c r="F225" s="219" t="s">
        <v>732</v>
      </c>
      <c r="G225" s="220" t="s">
        <v>207</v>
      </c>
      <c r="H225" s="221">
        <v>1</v>
      </c>
      <c r="I225" s="222"/>
      <c r="J225" s="223">
        <f t="shared" si="30"/>
        <v>0</v>
      </c>
      <c r="K225" s="224"/>
      <c r="L225" s="225"/>
      <c r="M225" s="226" t="s">
        <v>1</v>
      </c>
      <c r="N225" s="227" t="s">
        <v>42</v>
      </c>
      <c r="O225" s="70"/>
      <c r="P225" s="213">
        <f t="shared" si="31"/>
        <v>0</v>
      </c>
      <c r="Q225" s="213">
        <v>1E-3</v>
      </c>
      <c r="R225" s="213">
        <f t="shared" si="32"/>
        <v>1E-3</v>
      </c>
      <c r="S225" s="213">
        <v>0</v>
      </c>
      <c r="T225" s="214">
        <f t="shared" si="33"/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215" t="s">
        <v>151</v>
      </c>
      <c r="AT225" s="215" t="s">
        <v>147</v>
      </c>
      <c r="AU225" s="215" t="s">
        <v>138</v>
      </c>
      <c r="AY225" s="16" t="s">
        <v>131</v>
      </c>
      <c r="BE225" s="216">
        <f t="shared" si="34"/>
        <v>0</v>
      </c>
      <c r="BF225" s="216">
        <f t="shared" si="35"/>
        <v>0</v>
      </c>
      <c r="BG225" s="216">
        <f t="shared" si="36"/>
        <v>0</v>
      </c>
      <c r="BH225" s="216">
        <f t="shared" si="37"/>
        <v>0</v>
      </c>
      <c r="BI225" s="216">
        <f t="shared" si="38"/>
        <v>0</v>
      </c>
      <c r="BJ225" s="16" t="s">
        <v>138</v>
      </c>
      <c r="BK225" s="216">
        <f t="shared" si="39"/>
        <v>0</v>
      </c>
      <c r="BL225" s="16" t="s">
        <v>137</v>
      </c>
      <c r="BM225" s="215" t="s">
        <v>733</v>
      </c>
    </row>
    <row r="226" spans="1:65" s="2" customFormat="1" ht="21.75" customHeight="1">
      <c r="A226" s="33"/>
      <c r="B226" s="34"/>
      <c r="C226" s="203" t="s">
        <v>432</v>
      </c>
      <c r="D226" s="203" t="s">
        <v>133</v>
      </c>
      <c r="E226" s="204" t="s">
        <v>734</v>
      </c>
      <c r="F226" s="205" t="s">
        <v>735</v>
      </c>
      <c r="G226" s="206" t="s">
        <v>207</v>
      </c>
      <c r="H226" s="207">
        <v>1</v>
      </c>
      <c r="I226" s="208"/>
      <c r="J226" s="209">
        <f t="shared" si="30"/>
        <v>0</v>
      </c>
      <c r="K226" s="210"/>
      <c r="L226" s="38"/>
      <c r="M226" s="211" t="s">
        <v>1</v>
      </c>
      <c r="N226" s="212" t="s">
        <v>42</v>
      </c>
      <c r="O226" s="70"/>
      <c r="P226" s="213">
        <f t="shared" si="31"/>
        <v>0</v>
      </c>
      <c r="Q226" s="213">
        <v>4.1999999999999996E-6</v>
      </c>
      <c r="R226" s="213">
        <f t="shared" si="32"/>
        <v>4.1999999999999996E-6</v>
      </c>
      <c r="S226" s="213">
        <v>0</v>
      </c>
      <c r="T226" s="214">
        <f t="shared" si="33"/>
        <v>0</v>
      </c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R226" s="215" t="s">
        <v>137</v>
      </c>
      <c r="AT226" s="215" t="s">
        <v>133</v>
      </c>
      <c r="AU226" s="215" t="s">
        <v>138</v>
      </c>
      <c r="AY226" s="16" t="s">
        <v>131</v>
      </c>
      <c r="BE226" s="216">
        <f t="shared" si="34"/>
        <v>0</v>
      </c>
      <c r="BF226" s="216">
        <f t="shared" si="35"/>
        <v>0</v>
      </c>
      <c r="BG226" s="216">
        <f t="shared" si="36"/>
        <v>0</v>
      </c>
      <c r="BH226" s="216">
        <f t="shared" si="37"/>
        <v>0</v>
      </c>
      <c r="BI226" s="216">
        <f t="shared" si="38"/>
        <v>0</v>
      </c>
      <c r="BJ226" s="16" t="s">
        <v>138</v>
      </c>
      <c r="BK226" s="216">
        <f t="shared" si="39"/>
        <v>0</v>
      </c>
      <c r="BL226" s="16" t="s">
        <v>137</v>
      </c>
      <c r="BM226" s="215" t="s">
        <v>736</v>
      </c>
    </row>
    <row r="227" spans="1:65" s="2" customFormat="1" ht="21.75" customHeight="1">
      <c r="A227" s="33"/>
      <c r="B227" s="34"/>
      <c r="C227" s="217" t="s">
        <v>437</v>
      </c>
      <c r="D227" s="217" t="s">
        <v>147</v>
      </c>
      <c r="E227" s="218" t="s">
        <v>737</v>
      </c>
      <c r="F227" s="219" t="s">
        <v>738</v>
      </c>
      <c r="G227" s="220" t="s">
        <v>207</v>
      </c>
      <c r="H227" s="221">
        <v>1</v>
      </c>
      <c r="I227" s="222"/>
      <c r="J227" s="223">
        <f t="shared" si="30"/>
        <v>0</v>
      </c>
      <c r="K227" s="224"/>
      <c r="L227" s="225"/>
      <c r="M227" s="226" t="s">
        <v>1</v>
      </c>
      <c r="N227" s="227" t="s">
        <v>42</v>
      </c>
      <c r="O227" s="70"/>
      <c r="P227" s="213">
        <f t="shared" si="31"/>
        <v>0</v>
      </c>
      <c r="Q227" s="213">
        <v>3.0000000000000001E-3</v>
      </c>
      <c r="R227" s="213">
        <f t="shared" si="32"/>
        <v>3.0000000000000001E-3</v>
      </c>
      <c r="S227" s="213">
        <v>0</v>
      </c>
      <c r="T227" s="214">
        <f t="shared" si="33"/>
        <v>0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215" t="s">
        <v>151</v>
      </c>
      <c r="AT227" s="215" t="s">
        <v>147</v>
      </c>
      <c r="AU227" s="215" t="s">
        <v>138</v>
      </c>
      <c r="AY227" s="16" t="s">
        <v>131</v>
      </c>
      <c r="BE227" s="216">
        <f t="shared" si="34"/>
        <v>0</v>
      </c>
      <c r="BF227" s="216">
        <f t="shared" si="35"/>
        <v>0</v>
      </c>
      <c r="BG227" s="216">
        <f t="shared" si="36"/>
        <v>0</v>
      </c>
      <c r="BH227" s="216">
        <f t="shared" si="37"/>
        <v>0</v>
      </c>
      <c r="BI227" s="216">
        <f t="shared" si="38"/>
        <v>0</v>
      </c>
      <c r="BJ227" s="16" t="s">
        <v>138</v>
      </c>
      <c r="BK227" s="216">
        <f t="shared" si="39"/>
        <v>0</v>
      </c>
      <c r="BL227" s="16" t="s">
        <v>137</v>
      </c>
      <c r="BM227" s="215" t="s">
        <v>739</v>
      </c>
    </row>
    <row r="228" spans="1:65" s="2" customFormat="1" ht="21.75" customHeight="1">
      <c r="A228" s="33"/>
      <c r="B228" s="34"/>
      <c r="C228" s="203" t="s">
        <v>441</v>
      </c>
      <c r="D228" s="203" t="s">
        <v>133</v>
      </c>
      <c r="E228" s="204" t="s">
        <v>740</v>
      </c>
      <c r="F228" s="205" t="s">
        <v>741</v>
      </c>
      <c r="G228" s="206" t="s">
        <v>207</v>
      </c>
      <c r="H228" s="207">
        <v>1</v>
      </c>
      <c r="I228" s="208"/>
      <c r="J228" s="209">
        <f t="shared" si="30"/>
        <v>0</v>
      </c>
      <c r="K228" s="210"/>
      <c r="L228" s="38"/>
      <c r="M228" s="211" t="s">
        <v>1</v>
      </c>
      <c r="N228" s="212" t="s">
        <v>42</v>
      </c>
      <c r="O228" s="70"/>
      <c r="P228" s="213">
        <f t="shared" si="31"/>
        <v>0</v>
      </c>
      <c r="Q228" s="213">
        <v>4.1340000000000001E-5</v>
      </c>
      <c r="R228" s="213">
        <f t="shared" si="32"/>
        <v>4.1340000000000001E-5</v>
      </c>
      <c r="S228" s="213">
        <v>0</v>
      </c>
      <c r="T228" s="214">
        <f t="shared" si="33"/>
        <v>0</v>
      </c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R228" s="215" t="s">
        <v>137</v>
      </c>
      <c r="AT228" s="215" t="s">
        <v>133</v>
      </c>
      <c r="AU228" s="215" t="s">
        <v>138</v>
      </c>
      <c r="AY228" s="16" t="s">
        <v>131</v>
      </c>
      <c r="BE228" s="216">
        <f t="shared" si="34"/>
        <v>0</v>
      </c>
      <c r="BF228" s="216">
        <f t="shared" si="35"/>
        <v>0</v>
      </c>
      <c r="BG228" s="216">
        <f t="shared" si="36"/>
        <v>0</v>
      </c>
      <c r="BH228" s="216">
        <f t="shared" si="37"/>
        <v>0</v>
      </c>
      <c r="BI228" s="216">
        <f t="shared" si="38"/>
        <v>0</v>
      </c>
      <c r="BJ228" s="16" t="s">
        <v>138</v>
      </c>
      <c r="BK228" s="216">
        <f t="shared" si="39"/>
        <v>0</v>
      </c>
      <c r="BL228" s="16" t="s">
        <v>137</v>
      </c>
      <c r="BM228" s="215" t="s">
        <v>742</v>
      </c>
    </row>
    <row r="229" spans="1:65" s="2" customFormat="1" ht="33" customHeight="1">
      <c r="A229" s="33"/>
      <c r="B229" s="34"/>
      <c r="C229" s="217" t="s">
        <v>445</v>
      </c>
      <c r="D229" s="217" t="s">
        <v>147</v>
      </c>
      <c r="E229" s="218" t="s">
        <v>743</v>
      </c>
      <c r="F229" s="219" t="s">
        <v>744</v>
      </c>
      <c r="G229" s="220" t="s">
        <v>207</v>
      </c>
      <c r="H229" s="221">
        <v>1</v>
      </c>
      <c r="I229" s="222"/>
      <c r="J229" s="223">
        <f t="shared" si="30"/>
        <v>0</v>
      </c>
      <c r="K229" s="224"/>
      <c r="L229" s="225"/>
      <c r="M229" s="226" t="s">
        <v>1</v>
      </c>
      <c r="N229" s="227" t="s">
        <v>42</v>
      </c>
      <c r="O229" s="70"/>
      <c r="P229" s="213">
        <f t="shared" si="31"/>
        <v>0</v>
      </c>
      <c r="Q229" s="213">
        <v>2.1800000000000001E-3</v>
      </c>
      <c r="R229" s="213">
        <f t="shared" si="32"/>
        <v>2.1800000000000001E-3</v>
      </c>
      <c r="S229" s="213">
        <v>0</v>
      </c>
      <c r="T229" s="214">
        <f t="shared" si="33"/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215" t="s">
        <v>151</v>
      </c>
      <c r="AT229" s="215" t="s">
        <v>147</v>
      </c>
      <c r="AU229" s="215" t="s">
        <v>138</v>
      </c>
      <c r="AY229" s="16" t="s">
        <v>131</v>
      </c>
      <c r="BE229" s="216">
        <f t="shared" si="34"/>
        <v>0</v>
      </c>
      <c r="BF229" s="216">
        <f t="shared" si="35"/>
        <v>0</v>
      </c>
      <c r="BG229" s="216">
        <f t="shared" si="36"/>
        <v>0</v>
      </c>
      <c r="BH229" s="216">
        <f t="shared" si="37"/>
        <v>0</v>
      </c>
      <c r="BI229" s="216">
        <f t="shared" si="38"/>
        <v>0</v>
      </c>
      <c r="BJ229" s="16" t="s">
        <v>138</v>
      </c>
      <c r="BK229" s="216">
        <f t="shared" si="39"/>
        <v>0</v>
      </c>
      <c r="BL229" s="16" t="s">
        <v>137</v>
      </c>
      <c r="BM229" s="215" t="s">
        <v>745</v>
      </c>
    </row>
    <row r="230" spans="1:65" s="2" customFormat="1" ht="16.5" customHeight="1">
      <c r="A230" s="33"/>
      <c r="B230" s="34"/>
      <c r="C230" s="203" t="s">
        <v>449</v>
      </c>
      <c r="D230" s="203" t="s">
        <v>133</v>
      </c>
      <c r="E230" s="204" t="s">
        <v>746</v>
      </c>
      <c r="F230" s="205" t="s">
        <v>747</v>
      </c>
      <c r="G230" s="206" t="s">
        <v>207</v>
      </c>
      <c r="H230" s="207">
        <v>1</v>
      </c>
      <c r="I230" s="208"/>
      <c r="J230" s="209">
        <f t="shared" si="30"/>
        <v>0</v>
      </c>
      <c r="K230" s="210"/>
      <c r="L230" s="38"/>
      <c r="M230" s="211" t="s">
        <v>1</v>
      </c>
      <c r="N230" s="212" t="s">
        <v>42</v>
      </c>
      <c r="O230" s="70"/>
      <c r="P230" s="213">
        <f t="shared" si="31"/>
        <v>0</v>
      </c>
      <c r="Q230" s="213">
        <v>1.2E-4</v>
      </c>
      <c r="R230" s="213">
        <f t="shared" si="32"/>
        <v>1.2E-4</v>
      </c>
      <c r="S230" s="213">
        <v>0</v>
      </c>
      <c r="T230" s="214">
        <f t="shared" si="33"/>
        <v>0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215" t="s">
        <v>137</v>
      </c>
      <c r="AT230" s="215" t="s">
        <v>133</v>
      </c>
      <c r="AU230" s="215" t="s">
        <v>138</v>
      </c>
      <c r="AY230" s="16" t="s">
        <v>131</v>
      </c>
      <c r="BE230" s="216">
        <f t="shared" si="34"/>
        <v>0</v>
      </c>
      <c r="BF230" s="216">
        <f t="shared" si="35"/>
        <v>0</v>
      </c>
      <c r="BG230" s="216">
        <f t="shared" si="36"/>
        <v>0</v>
      </c>
      <c r="BH230" s="216">
        <f t="shared" si="37"/>
        <v>0</v>
      </c>
      <c r="BI230" s="216">
        <f t="shared" si="38"/>
        <v>0</v>
      </c>
      <c r="BJ230" s="16" t="s">
        <v>138</v>
      </c>
      <c r="BK230" s="216">
        <f t="shared" si="39"/>
        <v>0</v>
      </c>
      <c r="BL230" s="16" t="s">
        <v>137</v>
      </c>
      <c r="BM230" s="215" t="s">
        <v>748</v>
      </c>
    </row>
    <row r="231" spans="1:65" s="2" customFormat="1" ht="21.75" customHeight="1">
      <c r="A231" s="33"/>
      <c r="B231" s="34"/>
      <c r="C231" s="217" t="s">
        <v>453</v>
      </c>
      <c r="D231" s="217" t="s">
        <v>147</v>
      </c>
      <c r="E231" s="218" t="s">
        <v>749</v>
      </c>
      <c r="F231" s="219" t="s">
        <v>750</v>
      </c>
      <c r="G231" s="220" t="s">
        <v>207</v>
      </c>
      <c r="H231" s="221">
        <v>1</v>
      </c>
      <c r="I231" s="222"/>
      <c r="J231" s="223">
        <f t="shared" si="30"/>
        <v>0</v>
      </c>
      <c r="K231" s="224"/>
      <c r="L231" s="225"/>
      <c r="M231" s="226" t="s">
        <v>1</v>
      </c>
      <c r="N231" s="227" t="s">
        <v>42</v>
      </c>
      <c r="O231" s="70"/>
      <c r="P231" s="213">
        <f t="shared" si="31"/>
        <v>0</v>
      </c>
      <c r="Q231" s="213">
        <v>1.0499999999999999E-3</v>
      </c>
      <c r="R231" s="213">
        <f t="shared" si="32"/>
        <v>1.0499999999999999E-3</v>
      </c>
      <c r="S231" s="213">
        <v>0</v>
      </c>
      <c r="T231" s="214">
        <f t="shared" si="33"/>
        <v>0</v>
      </c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R231" s="215" t="s">
        <v>151</v>
      </c>
      <c r="AT231" s="215" t="s">
        <v>147</v>
      </c>
      <c r="AU231" s="215" t="s">
        <v>138</v>
      </c>
      <c r="AY231" s="16" t="s">
        <v>131</v>
      </c>
      <c r="BE231" s="216">
        <f t="shared" si="34"/>
        <v>0</v>
      </c>
      <c r="BF231" s="216">
        <f t="shared" si="35"/>
        <v>0</v>
      </c>
      <c r="BG231" s="216">
        <f t="shared" si="36"/>
        <v>0</v>
      </c>
      <c r="BH231" s="216">
        <f t="shared" si="37"/>
        <v>0</v>
      </c>
      <c r="BI231" s="216">
        <f t="shared" si="38"/>
        <v>0</v>
      </c>
      <c r="BJ231" s="16" t="s">
        <v>138</v>
      </c>
      <c r="BK231" s="216">
        <f t="shared" si="39"/>
        <v>0</v>
      </c>
      <c r="BL231" s="16" t="s">
        <v>137</v>
      </c>
      <c r="BM231" s="215" t="s">
        <v>751</v>
      </c>
    </row>
    <row r="232" spans="1:65" s="2" customFormat="1" ht="16.5" customHeight="1">
      <c r="A232" s="33"/>
      <c r="B232" s="34"/>
      <c r="C232" s="217" t="s">
        <v>457</v>
      </c>
      <c r="D232" s="217" t="s">
        <v>147</v>
      </c>
      <c r="E232" s="218" t="s">
        <v>752</v>
      </c>
      <c r="F232" s="219" t="s">
        <v>753</v>
      </c>
      <c r="G232" s="220" t="s">
        <v>207</v>
      </c>
      <c r="H232" s="221">
        <v>1</v>
      </c>
      <c r="I232" s="222"/>
      <c r="J232" s="223">
        <f t="shared" si="30"/>
        <v>0</v>
      </c>
      <c r="K232" s="224"/>
      <c r="L232" s="225"/>
      <c r="M232" s="226" t="s">
        <v>1</v>
      </c>
      <c r="N232" s="227" t="s">
        <v>42</v>
      </c>
      <c r="O232" s="70"/>
      <c r="P232" s="213">
        <f t="shared" si="31"/>
        <v>0</v>
      </c>
      <c r="Q232" s="213">
        <v>1.5E-3</v>
      </c>
      <c r="R232" s="213">
        <f t="shared" si="32"/>
        <v>1.5E-3</v>
      </c>
      <c r="S232" s="213">
        <v>0</v>
      </c>
      <c r="T232" s="214">
        <f t="shared" si="33"/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215" t="s">
        <v>151</v>
      </c>
      <c r="AT232" s="215" t="s">
        <v>147</v>
      </c>
      <c r="AU232" s="215" t="s">
        <v>138</v>
      </c>
      <c r="AY232" s="16" t="s">
        <v>131</v>
      </c>
      <c r="BE232" s="216">
        <f t="shared" si="34"/>
        <v>0</v>
      </c>
      <c r="BF232" s="216">
        <f t="shared" si="35"/>
        <v>0</v>
      </c>
      <c r="BG232" s="216">
        <f t="shared" si="36"/>
        <v>0</v>
      </c>
      <c r="BH232" s="216">
        <f t="shared" si="37"/>
        <v>0</v>
      </c>
      <c r="BI232" s="216">
        <f t="shared" si="38"/>
        <v>0</v>
      </c>
      <c r="BJ232" s="16" t="s">
        <v>138</v>
      </c>
      <c r="BK232" s="216">
        <f t="shared" si="39"/>
        <v>0</v>
      </c>
      <c r="BL232" s="16" t="s">
        <v>137</v>
      </c>
      <c r="BM232" s="215" t="s">
        <v>754</v>
      </c>
    </row>
    <row r="233" spans="1:65" s="2" customFormat="1" ht="21.75" customHeight="1">
      <c r="A233" s="33"/>
      <c r="B233" s="34"/>
      <c r="C233" s="203" t="s">
        <v>461</v>
      </c>
      <c r="D233" s="203" t="s">
        <v>133</v>
      </c>
      <c r="E233" s="204" t="s">
        <v>755</v>
      </c>
      <c r="F233" s="205" t="s">
        <v>756</v>
      </c>
      <c r="G233" s="206" t="s">
        <v>207</v>
      </c>
      <c r="H233" s="207">
        <v>1</v>
      </c>
      <c r="I233" s="208"/>
      <c r="J233" s="209">
        <f t="shared" si="30"/>
        <v>0</v>
      </c>
      <c r="K233" s="210"/>
      <c r="L233" s="38"/>
      <c r="M233" s="211" t="s">
        <v>1</v>
      </c>
      <c r="N233" s="212" t="s">
        <v>42</v>
      </c>
      <c r="O233" s="70"/>
      <c r="P233" s="213">
        <f t="shared" si="31"/>
        <v>0</v>
      </c>
      <c r="Q233" s="213">
        <v>0</v>
      </c>
      <c r="R233" s="213">
        <f t="shared" si="32"/>
        <v>0</v>
      </c>
      <c r="S233" s="213">
        <v>0</v>
      </c>
      <c r="T233" s="214">
        <f t="shared" si="33"/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215" t="s">
        <v>137</v>
      </c>
      <c r="AT233" s="215" t="s">
        <v>133</v>
      </c>
      <c r="AU233" s="215" t="s">
        <v>138</v>
      </c>
      <c r="AY233" s="16" t="s">
        <v>131</v>
      </c>
      <c r="BE233" s="216">
        <f t="shared" si="34"/>
        <v>0</v>
      </c>
      <c r="BF233" s="216">
        <f t="shared" si="35"/>
        <v>0</v>
      </c>
      <c r="BG233" s="216">
        <f t="shared" si="36"/>
        <v>0</v>
      </c>
      <c r="BH233" s="216">
        <f t="shared" si="37"/>
        <v>0</v>
      </c>
      <c r="BI233" s="216">
        <f t="shared" si="38"/>
        <v>0</v>
      </c>
      <c r="BJ233" s="16" t="s">
        <v>138</v>
      </c>
      <c r="BK233" s="216">
        <f t="shared" si="39"/>
        <v>0</v>
      </c>
      <c r="BL233" s="16" t="s">
        <v>137</v>
      </c>
      <c r="BM233" s="215" t="s">
        <v>757</v>
      </c>
    </row>
    <row r="234" spans="1:65" s="2" customFormat="1" ht="21.75" customHeight="1">
      <c r="A234" s="33"/>
      <c r="B234" s="34"/>
      <c r="C234" s="217" t="s">
        <v>465</v>
      </c>
      <c r="D234" s="217" t="s">
        <v>147</v>
      </c>
      <c r="E234" s="218" t="s">
        <v>758</v>
      </c>
      <c r="F234" s="219" t="s">
        <v>759</v>
      </c>
      <c r="G234" s="220" t="s">
        <v>207</v>
      </c>
      <c r="H234" s="221">
        <v>1</v>
      </c>
      <c r="I234" s="222"/>
      <c r="J234" s="223">
        <f t="shared" si="30"/>
        <v>0</v>
      </c>
      <c r="K234" s="224"/>
      <c r="L234" s="225"/>
      <c r="M234" s="226" t="s">
        <v>1</v>
      </c>
      <c r="N234" s="227" t="s">
        <v>42</v>
      </c>
      <c r="O234" s="70"/>
      <c r="P234" s="213">
        <f t="shared" si="31"/>
        <v>0</v>
      </c>
      <c r="Q234" s="213">
        <v>1.16E-3</v>
      </c>
      <c r="R234" s="213">
        <f t="shared" si="32"/>
        <v>1.16E-3</v>
      </c>
      <c r="S234" s="213">
        <v>0</v>
      </c>
      <c r="T234" s="214">
        <f t="shared" si="33"/>
        <v>0</v>
      </c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R234" s="215" t="s">
        <v>151</v>
      </c>
      <c r="AT234" s="215" t="s">
        <v>147</v>
      </c>
      <c r="AU234" s="215" t="s">
        <v>138</v>
      </c>
      <c r="AY234" s="16" t="s">
        <v>131</v>
      </c>
      <c r="BE234" s="216">
        <f t="shared" si="34"/>
        <v>0</v>
      </c>
      <c r="BF234" s="216">
        <f t="shared" si="35"/>
        <v>0</v>
      </c>
      <c r="BG234" s="216">
        <f t="shared" si="36"/>
        <v>0</v>
      </c>
      <c r="BH234" s="216">
        <f t="shared" si="37"/>
        <v>0</v>
      </c>
      <c r="BI234" s="216">
        <f t="shared" si="38"/>
        <v>0</v>
      </c>
      <c r="BJ234" s="16" t="s">
        <v>138</v>
      </c>
      <c r="BK234" s="216">
        <f t="shared" si="39"/>
        <v>0</v>
      </c>
      <c r="BL234" s="16" t="s">
        <v>137</v>
      </c>
      <c r="BM234" s="215" t="s">
        <v>760</v>
      </c>
    </row>
    <row r="235" spans="1:65" s="2" customFormat="1" ht="21.75" customHeight="1">
      <c r="A235" s="33"/>
      <c r="B235" s="34"/>
      <c r="C235" s="203" t="s">
        <v>469</v>
      </c>
      <c r="D235" s="203" t="s">
        <v>133</v>
      </c>
      <c r="E235" s="204" t="s">
        <v>761</v>
      </c>
      <c r="F235" s="205" t="s">
        <v>762</v>
      </c>
      <c r="G235" s="206" t="s">
        <v>207</v>
      </c>
      <c r="H235" s="207">
        <v>1</v>
      </c>
      <c r="I235" s="208"/>
      <c r="J235" s="209">
        <f t="shared" si="30"/>
        <v>0</v>
      </c>
      <c r="K235" s="210"/>
      <c r="L235" s="38"/>
      <c r="M235" s="211" t="s">
        <v>1</v>
      </c>
      <c r="N235" s="212" t="s">
        <v>42</v>
      </c>
      <c r="O235" s="70"/>
      <c r="P235" s="213">
        <f t="shared" si="31"/>
        <v>0</v>
      </c>
      <c r="Q235" s="213">
        <v>1.136E-5</v>
      </c>
      <c r="R235" s="213">
        <f t="shared" si="32"/>
        <v>1.136E-5</v>
      </c>
      <c r="S235" s="213">
        <v>0</v>
      </c>
      <c r="T235" s="214">
        <f t="shared" si="33"/>
        <v>0</v>
      </c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R235" s="215" t="s">
        <v>137</v>
      </c>
      <c r="AT235" s="215" t="s">
        <v>133</v>
      </c>
      <c r="AU235" s="215" t="s">
        <v>138</v>
      </c>
      <c r="AY235" s="16" t="s">
        <v>131</v>
      </c>
      <c r="BE235" s="216">
        <f t="shared" si="34"/>
        <v>0</v>
      </c>
      <c r="BF235" s="216">
        <f t="shared" si="35"/>
        <v>0</v>
      </c>
      <c r="BG235" s="216">
        <f t="shared" si="36"/>
        <v>0</v>
      </c>
      <c r="BH235" s="216">
        <f t="shared" si="37"/>
        <v>0</v>
      </c>
      <c r="BI235" s="216">
        <f t="shared" si="38"/>
        <v>0</v>
      </c>
      <c r="BJ235" s="16" t="s">
        <v>138</v>
      </c>
      <c r="BK235" s="216">
        <f t="shared" si="39"/>
        <v>0</v>
      </c>
      <c r="BL235" s="16" t="s">
        <v>137</v>
      </c>
      <c r="BM235" s="215" t="s">
        <v>763</v>
      </c>
    </row>
    <row r="236" spans="1:65" s="2" customFormat="1" ht="21.75" customHeight="1">
      <c r="A236" s="33"/>
      <c r="B236" s="34"/>
      <c r="C236" s="217" t="s">
        <v>473</v>
      </c>
      <c r="D236" s="217" t="s">
        <v>147</v>
      </c>
      <c r="E236" s="218" t="s">
        <v>764</v>
      </c>
      <c r="F236" s="219" t="s">
        <v>765</v>
      </c>
      <c r="G236" s="220" t="s">
        <v>207</v>
      </c>
      <c r="H236" s="221">
        <v>1</v>
      </c>
      <c r="I236" s="222"/>
      <c r="J236" s="223">
        <f t="shared" si="30"/>
        <v>0</v>
      </c>
      <c r="K236" s="224"/>
      <c r="L236" s="225"/>
      <c r="M236" s="226" t="s">
        <v>1</v>
      </c>
      <c r="N236" s="227" t="s">
        <v>42</v>
      </c>
      <c r="O236" s="70"/>
      <c r="P236" s="213">
        <f t="shared" si="31"/>
        <v>0</v>
      </c>
      <c r="Q236" s="213">
        <v>3.6000000000000002E-4</v>
      </c>
      <c r="R236" s="213">
        <f t="shared" si="32"/>
        <v>3.6000000000000002E-4</v>
      </c>
      <c r="S236" s="213">
        <v>0</v>
      </c>
      <c r="T236" s="214">
        <f t="shared" si="33"/>
        <v>0</v>
      </c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R236" s="215" t="s">
        <v>151</v>
      </c>
      <c r="AT236" s="215" t="s">
        <v>147</v>
      </c>
      <c r="AU236" s="215" t="s">
        <v>138</v>
      </c>
      <c r="AY236" s="16" t="s">
        <v>131</v>
      </c>
      <c r="BE236" s="216">
        <f t="shared" si="34"/>
        <v>0</v>
      </c>
      <c r="BF236" s="216">
        <f t="shared" si="35"/>
        <v>0</v>
      </c>
      <c r="BG236" s="216">
        <f t="shared" si="36"/>
        <v>0</v>
      </c>
      <c r="BH236" s="216">
        <f t="shared" si="37"/>
        <v>0</v>
      </c>
      <c r="BI236" s="216">
        <f t="shared" si="38"/>
        <v>0</v>
      </c>
      <c r="BJ236" s="16" t="s">
        <v>138</v>
      </c>
      <c r="BK236" s="216">
        <f t="shared" si="39"/>
        <v>0</v>
      </c>
      <c r="BL236" s="16" t="s">
        <v>137</v>
      </c>
      <c r="BM236" s="215" t="s">
        <v>766</v>
      </c>
    </row>
    <row r="237" spans="1:65" s="2" customFormat="1" ht="21.75" customHeight="1">
      <c r="A237" s="33"/>
      <c r="B237" s="34"/>
      <c r="C237" s="203" t="s">
        <v>477</v>
      </c>
      <c r="D237" s="203" t="s">
        <v>133</v>
      </c>
      <c r="E237" s="204" t="s">
        <v>767</v>
      </c>
      <c r="F237" s="205" t="s">
        <v>768</v>
      </c>
      <c r="G237" s="206" t="s">
        <v>150</v>
      </c>
      <c r="H237" s="207">
        <v>0.126</v>
      </c>
      <c r="I237" s="208"/>
      <c r="J237" s="209">
        <f t="shared" si="30"/>
        <v>0</v>
      </c>
      <c r="K237" s="210"/>
      <c r="L237" s="38"/>
      <c r="M237" s="211" t="s">
        <v>1</v>
      </c>
      <c r="N237" s="212" t="s">
        <v>42</v>
      </c>
      <c r="O237" s="70"/>
      <c r="P237" s="213">
        <f t="shared" si="31"/>
        <v>0</v>
      </c>
      <c r="Q237" s="213">
        <v>0</v>
      </c>
      <c r="R237" s="213">
        <f t="shared" si="32"/>
        <v>0</v>
      </c>
      <c r="S237" s="213">
        <v>0</v>
      </c>
      <c r="T237" s="214">
        <f t="shared" si="33"/>
        <v>0</v>
      </c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R237" s="215" t="s">
        <v>137</v>
      </c>
      <c r="AT237" s="215" t="s">
        <v>133</v>
      </c>
      <c r="AU237" s="215" t="s">
        <v>138</v>
      </c>
      <c r="AY237" s="16" t="s">
        <v>131</v>
      </c>
      <c r="BE237" s="216">
        <f t="shared" si="34"/>
        <v>0</v>
      </c>
      <c r="BF237" s="216">
        <f t="shared" si="35"/>
        <v>0</v>
      </c>
      <c r="BG237" s="216">
        <f t="shared" si="36"/>
        <v>0</v>
      </c>
      <c r="BH237" s="216">
        <f t="shared" si="37"/>
        <v>0</v>
      </c>
      <c r="BI237" s="216">
        <f t="shared" si="38"/>
        <v>0</v>
      </c>
      <c r="BJ237" s="16" t="s">
        <v>138</v>
      </c>
      <c r="BK237" s="216">
        <f t="shared" si="39"/>
        <v>0</v>
      </c>
      <c r="BL237" s="16" t="s">
        <v>137</v>
      </c>
      <c r="BM237" s="215" t="s">
        <v>769</v>
      </c>
    </row>
    <row r="238" spans="1:65" s="12" customFormat="1" ht="22.9" customHeight="1">
      <c r="B238" s="187"/>
      <c r="C238" s="188"/>
      <c r="D238" s="189" t="s">
        <v>75</v>
      </c>
      <c r="E238" s="201" t="s">
        <v>770</v>
      </c>
      <c r="F238" s="201" t="s">
        <v>771</v>
      </c>
      <c r="G238" s="188"/>
      <c r="H238" s="188"/>
      <c r="I238" s="191"/>
      <c r="J238" s="202">
        <f>BK238</f>
        <v>0</v>
      </c>
      <c r="K238" s="188"/>
      <c r="L238" s="193"/>
      <c r="M238" s="194"/>
      <c r="N238" s="195"/>
      <c r="O238" s="195"/>
      <c r="P238" s="196">
        <f>SUM(P239:P244)</f>
        <v>0</v>
      </c>
      <c r="Q238" s="195"/>
      <c r="R238" s="196">
        <f>SUM(R239:R244)</f>
        <v>2.0548036587999996</v>
      </c>
      <c r="S238" s="195"/>
      <c r="T238" s="197">
        <f>SUM(T239:T244)</f>
        <v>0</v>
      </c>
      <c r="AR238" s="198" t="s">
        <v>84</v>
      </c>
      <c r="AT238" s="199" t="s">
        <v>75</v>
      </c>
      <c r="AU238" s="199" t="s">
        <v>84</v>
      </c>
      <c r="AY238" s="198" t="s">
        <v>131</v>
      </c>
      <c r="BK238" s="200">
        <f>SUM(BK239:BK244)</f>
        <v>0</v>
      </c>
    </row>
    <row r="239" spans="1:65" s="2" customFormat="1" ht="21.75" customHeight="1">
      <c r="A239" s="33"/>
      <c r="B239" s="34"/>
      <c r="C239" s="203" t="s">
        <v>481</v>
      </c>
      <c r="D239" s="203" t="s">
        <v>133</v>
      </c>
      <c r="E239" s="204" t="s">
        <v>772</v>
      </c>
      <c r="F239" s="205" t="s">
        <v>773</v>
      </c>
      <c r="G239" s="206" t="s">
        <v>176</v>
      </c>
      <c r="H239" s="207">
        <v>21.7</v>
      </c>
      <c r="I239" s="208"/>
      <c r="J239" s="209">
        <f t="shared" ref="J239:J244" si="40">ROUND(I239*H239,2)</f>
        <v>0</v>
      </c>
      <c r="K239" s="210"/>
      <c r="L239" s="38"/>
      <c r="M239" s="211" t="s">
        <v>1</v>
      </c>
      <c r="N239" s="212" t="s">
        <v>42</v>
      </c>
      <c r="O239" s="70"/>
      <c r="P239" s="213">
        <f t="shared" ref="P239:P244" si="41">O239*H239</f>
        <v>0</v>
      </c>
      <c r="Q239" s="213">
        <v>4.6704460000000003E-2</v>
      </c>
      <c r="R239" s="213">
        <f t="shared" ref="R239:R244" si="42">Q239*H239</f>
        <v>1.013486782</v>
      </c>
      <c r="S239" s="213">
        <v>0</v>
      </c>
      <c r="T239" s="214">
        <f t="shared" ref="T239:T244" si="43">S239*H239</f>
        <v>0</v>
      </c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R239" s="215" t="s">
        <v>137</v>
      </c>
      <c r="AT239" s="215" t="s">
        <v>133</v>
      </c>
      <c r="AU239" s="215" t="s">
        <v>138</v>
      </c>
      <c r="AY239" s="16" t="s">
        <v>131</v>
      </c>
      <c r="BE239" s="216">
        <f t="shared" ref="BE239:BE244" si="44">IF(N239="základná",J239,0)</f>
        <v>0</v>
      </c>
      <c r="BF239" s="216">
        <f t="shared" ref="BF239:BF244" si="45">IF(N239="znížená",J239,0)</f>
        <v>0</v>
      </c>
      <c r="BG239" s="216">
        <f t="shared" ref="BG239:BG244" si="46">IF(N239="zákl. prenesená",J239,0)</f>
        <v>0</v>
      </c>
      <c r="BH239" s="216">
        <f t="shared" ref="BH239:BH244" si="47">IF(N239="zníž. prenesená",J239,0)</f>
        <v>0</v>
      </c>
      <c r="BI239" s="216">
        <f t="shared" ref="BI239:BI244" si="48">IF(N239="nulová",J239,0)</f>
        <v>0</v>
      </c>
      <c r="BJ239" s="16" t="s">
        <v>138</v>
      </c>
      <c r="BK239" s="216">
        <f t="shared" ref="BK239:BK244" si="49">ROUND(I239*H239,2)</f>
        <v>0</v>
      </c>
      <c r="BL239" s="16" t="s">
        <v>137</v>
      </c>
      <c r="BM239" s="215" t="s">
        <v>774</v>
      </c>
    </row>
    <row r="240" spans="1:65" s="2" customFormat="1" ht="21.75" customHeight="1">
      <c r="A240" s="33"/>
      <c r="B240" s="34"/>
      <c r="C240" s="203" t="s">
        <v>487</v>
      </c>
      <c r="D240" s="203" t="s">
        <v>133</v>
      </c>
      <c r="E240" s="204" t="s">
        <v>775</v>
      </c>
      <c r="F240" s="205" t="s">
        <v>776</v>
      </c>
      <c r="G240" s="206" t="s">
        <v>176</v>
      </c>
      <c r="H240" s="207">
        <v>9.5</v>
      </c>
      <c r="I240" s="208"/>
      <c r="J240" s="209">
        <f t="shared" si="40"/>
        <v>0</v>
      </c>
      <c r="K240" s="210"/>
      <c r="L240" s="38"/>
      <c r="M240" s="211" t="s">
        <v>1</v>
      </c>
      <c r="N240" s="212" t="s">
        <v>42</v>
      </c>
      <c r="O240" s="70"/>
      <c r="P240" s="213">
        <f t="shared" si="41"/>
        <v>0</v>
      </c>
      <c r="Q240" s="213">
        <v>4.3438560000000001E-2</v>
      </c>
      <c r="R240" s="213">
        <f t="shared" si="42"/>
        <v>0.41266632000000003</v>
      </c>
      <c r="S240" s="213">
        <v>0</v>
      </c>
      <c r="T240" s="214">
        <f t="shared" si="43"/>
        <v>0</v>
      </c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R240" s="215" t="s">
        <v>137</v>
      </c>
      <c r="AT240" s="215" t="s">
        <v>133</v>
      </c>
      <c r="AU240" s="215" t="s">
        <v>138</v>
      </c>
      <c r="AY240" s="16" t="s">
        <v>131</v>
      </c>
      <c r="BE240" s="216">
        <f t="shared" si="44"/>
        <v>0</v>
      </c>
      <c r="BF240" s="216">
        <f t="shared" si="45"/>
        <v>0</v>
      </c>
      <c r="BG240" s="216">
        <f t="shared" si="46"/>
        <v>0</v>
      </c>
      <c r="BH240" s="216">
        <f t="shared" si="47"/>
        <v>0</v>
      </c>
      <c r="BI240" s="216">
        <f t="shared" si="48"/>
        <v>0</v>
      </c>
      <c r="BJ240" s="16" t="s">
        <v>138</v>
      </c>
      <c r="BK240" s="216">
        <f t="shared" si="49"/>
        <v>0</v>
      </c>
      <c r="BL240" s="16" t="s">
        <v>137</v>
      </c>
      <c r="BM240" s="215" t="s">
        <v>777</v>
      </c>
    </row>
    <row r="241" spans="1:65" s="2" customFormat="1" ht="21.75" customHeight="1">
      <c r="A241" s="33"/>
      <c r="B241" s="34"/>
      <c r="C241" s="203" t="s">
        <v>491</v>
      </c>
      <c r="D241" s="203" t="s">
        <v>133</v>
      </c>
      <c r="E241" s="204" t="s">
        <v>778</v>
      </c>
      <c r="F241" s="205" t="s">
        <v>779</v>
      </c>
      <c r="G241" s="206" t="s">
        <v>176</v>
      </c>
      <c r="H241" s="207">
        <v>23.18</v>
      </c>
      <c r="I241" s="208"/>
      <c r="J241" s="209">
        <f t="shared" si="40"/>
        <v>0</v>
      </c>
      <c r="K241" s="210"/>
      <c r="L241" s="38"/>
      <c r="M241" s="211" t="s">
        <v>1</v>
      </c>
      <c r="N241" s="212" t="s">
        <v>42</v>
      </c>
      <c r="O241" s="70"/>
      <c r="P241" s="213">
        <f t="shared" si="41"/>
        <v>0</v>
      </c>
      <c r="Q241" s="213">
        <v>2.5442759999999998E-2</v>
      </c>
      <c r="R241" s="213">
        <f t="shared" si="42"/>
        <v>0.5897631767999999</v>
      </c>
      <c r="S241" s="213">
        <v>0</v>
      </c>
      <c r="T241" s="214">
        <f t="shared" si="43"/>
        <v>0</v>
      </c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R241" s="215" t="s">
        <v>137</v>
      </c>
      <c r="AT241" s="215" t="s">
        <v>133</v>
      </c>
      <c r="AU241" s="215" t="s">
        <v>138</v>
      </c>
      <c r="AY241" s="16" t="s">
        <v>131</v>
      </c>
      <c r="BE241" s="216">
        <f t="shared" si="44"/>
        <v>0</v>
      </c>
      <c r="BF241" s="216">
        <f t="shared" si="45"/>
        <v>0</v>
      </c>
      <c r="BG241" s="216">
        <f t="shared" si="46"/>
        <v>0</v>
      </c>
      <c r="BH241" s="216">
        <f t="shared" si="47"/>
        <v>0</v>
      </c>
      <c r="BI241" s="216">
        <f t="shared" si="48"/>
        <v>0</v>
      </c>
      <c r="BJ241" s="16" t="s">
        <v>138</v>
      </c>
      <c r="BK241" s="216">
        <f t="shared" si="49"/>
        <v>0</v>
      </c>
      <c r="BL241" s="16" t="s">
        <v>137</v>
      </c>
      <c r="BM241" s="215" t="s">
        <v>780</v>
      </c>
    </row>
    <row r="242" spans="1:65" s="2" customFormat="1" ht="21.75" customHeight="1">
      <c r="A242" s="33"/>
      <c r="B242" s="34"/>
      <c r="C242" s="203" t="s">
        <v>495</v>
      </c>
      <c r="D242" s="203" t="s">
        <v>133</v>
      </c>
      <c r="E242" s="204" t="s">
        <v>781</v>
      </c>
      <c r="F242" s="205" t="s">
        <v>782</v>
      </c>
      <c r="G242" s="206" t="s">
        <v>207</v>
      </c>
      <c r="H242" s="207">
        <v>2</v>
      </c>
      <c r="I242" s="208"/>
      <c r="J242" s="209">
        <f t="shared" si="40"/>
        <v>0</v>
      </c>
      <c r="K242" s="210"/>
      <c r="L242" s="38"/>
      <c r="M242" s="211" t="s">
        <v>1</v>
      </c>
      <c r="N242" s="212" t="s">
        <v>42</v>
      </c>
      <c r="O242" s="70"/>
      <c r="P242" s="213">
        <f t="shared" si="41"/>
        <v>0</v>
      </c>
      <c r="Q242" s="213">
        <v>8.5364599999999992E-3</v>
      </c>
      <c r="R242" s="213">
        <f t="shared" si="42"/>
        <v>1.7072919999999998E-2</v>
      </c>
      <c r="S242" s="213">
        <v>0</v>
      </c>
      <c r="T242" s="214">
        <f t="shared" si="43"/>
        <v>0</v>
      </c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R242" s="215" t="s">
        <v>137</v>
      </c>
      <c r="AT242" s="215" t="s">
        <v>133</v>
      </c>
      <c r="AU242" s="215" t="s">
        <v>138</v>
      </c>
      <c r="AY242" s="16" t="s">
        <v>131</v>
      </c>
      <c r="BE242" s="216">
        <f t="shared" si="44"/>
        <v>0</v>
      </c>
      <c r="BF242" s="216">
        <f t="shared" si="45"/>
        <v>0</v>
      </c>
      <c r="BG242" s="216">
        <f t="shared" si="46"/>
        <v>0</v>
      </c>
      <c r="BH242" s="216">
        <f t="shared" si="47"/>
        <v>0</v>
      </c>
      <c r="BI242" s="216">
        <f t="shared" si="48"/>
        <v>0</v>
      </c>
      <c r="BJ242" s="16" t="s">
        <v>138</v>
      </c>
      <c r="BK242" s="216">
        <f t="shared" si="49"/>
        <v>0</v>
      </c>
      <c r="BL242" s="16" t="s">
        <v>137</v>
      </c>
      <c r="BM242" s="215" t="s">
        <v>783</v>
      </c>
    </row>
    <row r="243" spans="1:65" s="2" customFormat="1" ht="21.75" customHeight="1">
      <c r="A243" s="33"/>
      <c r="B243" s="34"/>
      <c r="C243" s="203" t="s">
        <v>499</v>
      </c>
      <c r="D243" s="203" t="s">
        <v>133</v>
      </c>
      <c r="E243" s="204" t="s">
        <v>784</v>
      </c>
      <c r="F243" s="205" t="s">
        <v>785</v>
      </c>
      <c r="G243" s="206" t="s">
        <v>207</v>
      </c>
      <c r="H243" s="207">
        <v>1</v>
      </c>
      <c r="I243" s="208"/>
      <c r="J243" s="209">
        <f t="shared" si="40"/>
        <v>0</v>
      </c>
      <c r="K243" s="210"/>
      <c r="L243" s="38"/>
      <c r="M243" s="211" t="s">
        <v>1</v>
      </c>
      <c r="N243" s="212" t="s">
        <v>42</v>
      </c>
      <c r="O243" s="70"/>
      <c r="P243" s="213">
        <f t="shared" si="41"/>
        <v>0</v>
      </c>
      <c r="Q243" s="213">
        <v>2.1814460000000001E-2</v>
      </c>
      <c r="R243" s="213">
        <f t="shared" si="42"/>
        <v>2.1814460000000001E-2</v>
      </c>
      <c r="S243" s="213">
        <v>0</v>
      </c>
      <c r="T243" s="214">
        <f t="shared" si="43"/>
        <v>0</v>
      </c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R243" s="215" t="s">
        <v>137</v>
      </c>
      <c r="AT243" s="215" t="s">
        <v>133</v>
      </c>
      <c r="AU243" s="215" t="s">
        <v>138</v>
      </c>
      <c r="AY243" s="16" t="s">
        <v>131</v>
      </c>
      <c r="BE243" s="216">
        <f t="shared" si="44"/>
        <v>0</v>
      </c>
      <c r="BF243" s="216">
        <f t="shared" si="45"/>
        <v>0</v>
      </c>
      <c r="BG243" s="216">
        <f t="shared" si="46"/>
        <v>0</v>
      </c>
      <c r="BH243" s="216">
        <f t="shared" si="47"/>
        <v>0</v>
      </c>
      <c r="BI243" s="216">
        <f t="shared" si="48"/>
        <v>0</v>
      </c>
      <c r="BJ243" s="16" t="s">
        <v>138</v>
      </c>
      <c r="BK243" s="216">
        <f t="shared" si="49"/>
        <v>0</v>
      </c>
      <c r="BL243" s="16" t="s">
        <v>137</v>
      </c>
      <c r="BM243" s="215" t="s">
        <v>786</v>
      </c>
    </row>
    <row r="244" spans="1:65" s="2" customFormat="1" ht="21.75" customHeight="1">
      <c r="A244" s="33"/>
      <c r="B244" s="34"/>
      <c r="C244" s="203" t="s">
        <v>503</v>
      </c>
      <c r="D244" s="203" t="s">
        <v>133</v>
      </c>
      <c r="E244" s="204" t="s">
        <v>787</v>
      </c>
      <c r="F244" s="205" t="s">
        <v>788</v>
      </c>
      <c r="G244" s="206" t="s">
        <v>150</v>
      </c>
      <c r="H244" s="207">
        <v>2.3450000000000002</v>
      </c>
      <c r="I244" s="208"/>
      <c r="J244" s="209">
        <f t="shared" si="40"/>
        <v>0</v>
      </c>
      <c r="K244" s="210"/>
      <c r="L244" s="38"/>
      <c r="M244" s="211" t="s">
        <v>1</v>
      </c>
      <c r="N244" s="212" t="s">
        <v>42</v>
      </c>
      <c r="O244" s="70"/>
      <c r="P244" s="213">
        <f t="shared" si="41"/>
        <v>0</v>
      </c>
      <c r="Q244" s="213">
        <v>0</v>
      </c>
      <c r="R244" s="213">
        <f t="shared" si="42"/>
        <v>0</v>
      </c>
      <c r="S244" s="213">
        <v>0</v>
      </c>
      <c r="T244" s="214">
        <f t="shared" si="43"/>
        <v>0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215" t="s">
        <v>137</v>
      </c>
      <c r="AT244" s="215" t="s">
        <v>133</v>
      </c>
      <c r="AU244" s="215" t="s">
        <v>138</v>
      </c>
      <c r="AY244" s="16" t="s">
        <v>131</v>
      </c>
      <c r="BE244" s="216">
        <f t="shared" si="44"/>
        <v>0</v>
      </c>
      <c r="BF244" s="216">
        <f t="shared" si="45"/>
        <v>0</v>
      </c>
      <c r="BG244" s="216">
        <f t="shared" si="46"/>
        <v>0</v>
      </c>
      <c r="BH244" s="216">
        <f t="shared" si="47"/>
        <v>0</v>
      </c>
      <c r="BI244" s="216">
        <f t="shared" si="48"/>
        <v>0</v>
      </c>
      <c r="BJ244" s="16" t="s">
        <v>138</v>
      </c>
      <c r="BK244" s="216">
        <f t="shared" si="49"/>
        <v>0</v>
      </c>
      <c r="BL244" s="16" t="s">
        <v>137</v>
      </c>
      <c r="BM244" s="215" t="s">
        <v>789</v>
      </c>
    </row>
    <row r="245" spans="1:65" s="12" customFormat="1" ht="22.9" customHeight="1">
      <c r="B245" s="187"/>
      <c r="C245" s="188"/>
      <c r="D245" s="189" t="s">
        <v>75</v>
      </c>
      <c r="E245" s="201" t="s">
        <v>430</v>
      </c>
      <c r="F245" s="201" t="s">
        <v>431</v>
      </c>
      <c r="G245" s="188"/>
      <c r="H245" s="188"/>
      <c r="I245" s="191"/>
      <c r="J245" s="202">
        <f>BK245</f>
        <v>0</v>
      </c>
      <c r="K245" s="188"/>
      <c r="L245" s="193"/>
      <c r="M245" s="194"/>
      <c r="N245" s="195"/>
      <c r="O245" s="195"/>
      <c r="P245" s="196">
        <f>SUM(P246:P247)</f>
        <v>0</v>
      </c>
      <c r="Q245" s="195"/>
      <c r="R245" s="196">
        <f>SUM(R246:R247)</f>
        <v>1.4647608000000001E-2</v>
      </c>
      <c r="S245" s="195"/>
      <c r="T245" s="197">
        <f>SUM(T246:T247)</f>
        <v>0</v>
      </c>
      <c r="AR245" s="198" t="s">
        <v>84</v>
      </c>
      <c r="AT245" s="199" t="s">
        <v>75</v>
      </c>
      <c r="AU245" s="199" t="s">
        <v>84</v>
      </c>
      <c r="AY245" s="198" t="s">
        <v>131</v>
      </c>
      <c r="BK245" s="200">
        <f>SUM(BK246:BK247)</f>
        <v>0</v>
      </c>
    </row>
    <row r="246" spans="1:65" s="2" customFormat="1" ht="16.5" customHeight="1">
      <c r="A246" s="33"/>
      <c r="B246" s="34"/>
      <c r="C246" s="203" t="s">
        <v>507</v>
      </c>
      <c r="D246" s="203" t="s">
        <v>133</v>
      </c>
      <c r="E246" s="204" t="s">
        <v>790</v>
      </c>
      <c r="F246" s="205" t="s">
        <v>791</v>
      </c>
      <c r="G246" s="206" t="s">
        <v>435</v>
      </c>
      <c r="H246" s="207">
        <v>10.8</v>
      </c>
      <c r="I246" s="208"/>
      <c r="J246" s="209">
        <f>ROUND(I246*H246,2)</f>
        <v>0</v>
      </c>
      <c r="K246" s="210"/>
      <c r="L246" s="38"/>
      <c r="M246" s="211" t="s">
        <v>1</v>
      </c>
      <c r="N246" s="212" t="s">
        <v>42</v>
      </c>
      <c r="O246" s="70"/>
      <c r="P246" s="213">
        <f>O246*H246</f>
        <v>0</v>
      </c>
      <c r="Q246" s="213">
        <v>1.35626E-3</v>
      </c>
      <c r="R246" s="213">
        <f>Q246*H246</f>
        <v>1.4647608000000001E-2</v>
      </c>
      <c r="S246" s="213">
        <v>0</v>
      </c>
      <c r="T246" s="214">
        <f>S246*H246</f>
        <v>0</v>
      </c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R246" s="215" t="s">
        <v>137</v>
      </c>
      <c r="AT246" s="215" t="s">
        <v>133</v>
      </c>
      <c r="AU246" s="215" t="s">
        <v>138</v>
      </c>
      <c r="AY246" s="16" t="s">
        <v>131</v>
      </c>
      <c r="BE246" s="216">
        <f>IF(N246="základná",J246,0)</f>
        <v>0</v>
      </c>
      <c r="BF246" s="216">
        <f>IF(N246="znížená",J246,0)</f>
        <v>0</v>
      </c>
      <c r="BG246" s="216">
        <f>IF(N246="zákl. prenesená",J246,0)</f>
        <v>0</v>
      </c>
      <c r="BH246" s="216">
        <f>IF(N246="zníž. prenesená",J246,0)</f>
        <v>0</v>
      </c>
      <c r="BI246" s="216">
        <f>IF(N246="nulová",J246,0)</f>
        <v>0</v>
      </c>
      <c r="BJ246" s="16" t="s">
        <v>138</v>
      </c>
      <c r="BK246" s="216">
        <f>ROUND(I246*H246,2)</f>
        <v>0</v>
      </c>
      <c r="BL246" s="16" t="s">
        <v>137</v>
      </c>
      <c r="BM246" s="215" t="s">
        <v>792</v>
      </c>
    </row>
    <row r="247" spans="1:65" s="2" customFormat="1" ht="21.75" customHeight="1">
      <c r="A247" s="33"/>
      <c r="B247" s="34"/>
      <c r="C247" s="203" t="s">
        <v>513</v>
      </c>
      <c r="D247" s="203" t="s">
        <v>133</v>
      </c>
      <c r="E247" s="204" t="s">
        <v>793</v>
      </c>
      <c r="F247" s="205" t="s">
        <v>794</v>
      </c>
      <c r="G247" s="206" t="s">
        <v>150</v>
      </c>
      <c r="H247" s="207">
        <v>8.9999999999999993E-3</v>
      </c>
      <c r="I247" s="208"/>
      <c r="J247" s="209">
        <f>ROUND(I247*H247,2)</f>
        <v>0</v>
      </c>
      <c r="K247" s="210"/>
      <c r="L247" s="38"/>
      <c r="M247" s="211" t="s">
        <v>1</v>
      </c>
      <c r="N247" s="212" t="s">
        <v>42</v>
      </c>
      <c r="O247" s="70"/>
      <c r="P247" s="213">
        <f>O247*H247</f>
        <v>0</v>
      </c>
      <c r="Q247" s="213">
        <v>0</v>
      </c>
      <c r="R247" s="213">
        <f>Q247*H247</f>
        <v>0</v>
      </c>
      <c r="S247" s="213">
        <v>0</v>
      </c>
      <c r="T247" s="214">
        <f>S247*H247</f>
        <v>0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215" t="s">
        <v>137</v>
      </c>
      <c r="AT247" s="215" t="s">
        <v>133</v>
      </c>
      <c r="AU247" s="215" t="s">
        <v>138</v>
      </c>
      <c r="AY247" s="16" t="s">
        <v>131</v>
      </c>
      <c r="BE247" s="216">
        <f>IF(N247="základná",J247,0)</f>
        <v>0</v>
      </c>
      <c r="BF247" s="216">
        <f>IF(N247="znížená",J247,0)</f>
        <v>0</v>
      </c>
      <c r="BG247" s="216">
        <f>IF(N247="zákl. prenesená",J247,0)</f>
        <v>0</v>
      </c>
      <c r="BH247" s="216">
        <f>IF(N247="zníž. prenesená",J247,0)</f>
        <v>0</v>
      </c>
      <c r="BI247" s="216">
        <f>IF(N247="nulová",J247,0)</f>
        <v>0</v>
      </c>
      <c r="BJ247" s="16" t="s">
        <v>138</v>
      </c>
      <c r="BK247" s="216">
        <f>ROUND(I247*H247,2)</f>
        <v>0</v>
      </c>
      <c r="BL247" s="16" t="s">
        <v>137</v>
      </c>
      <c r="BM247" s="215" t="s">
        <v>795</v>
      </c>
    </row>
    <row r="248" spans="1:65" s="12" customFormat="1" ht="22.9" customHeight="1">
      <c r="B248" s="187"/>
      <c r="C248" s="188"/>
      <c r="D248" s="189" t="s">
        <v>75</v>
      </c>
      <c r="E248" s="201" t="s">
        <v>796</v>
      </c>
      <c r="F248" s="201" t="s">
        <v>797</v>
      </c>
      <c r="G248" s="188"/>
      <c r="H248" s="188"/>
      <c r="I248" s="191"/>
      <c r="J248" s="202">
        <f>BK248</f>
        <v>0</v>
      </c>
      <c r="K248" s="188"/>
      <c r="L248" s="193"/>
      <c r="M248" s="194"/>
      <c r="N248" s="195"/>
      <c r="O248" s="195"/>
      <c r="P248" s="196">
        <f>SUM(P249:P253)</f>
        <v>0</v>
      </c>
      <c r="Q248" s="195"/>
      <c r="R248" s="196">
        <f>SUM(R249:R253)</f>
        <v>0.10211062400000001</v>
      </c>
      <c r="S248" s="195"/>
      <c r="T248" s="197">
        <f>SUM(T249:T253)</f>
        <v>0</v>
      </c>
      <c r="AR248" s="198" t="s">
        <v>84</v>
      </c>
      <c r="AT248" s="199" t="s">
        <v>75</v>
      </c>
      <c r="AU248" s="199" t="s">
        <v>84</v>
      </c>
      <c r="AY248" s="198" t="s">
        <v>131</v>
      </c>
      <c r="BK248" s="200">
        <f>SUM(BK249:BK253)</f>
        <v>0</v>
      </c>
    </row>
    <row r="249" spans="1:65" s="2" customFormat="1" ht="21.75" customHeight="1">
      <c r="A249" s="33"/>
      <c r="B249" s="34"/>
      <c r="C249" s="203" t="s">
        <v>798</v>
      </c>
      <c r="D249" s="203" t="s">
        <v>133</v>
      </c>
      <c r="E249" s="204" t="s">
        <v>799</v>
      </c>
      <c r="F249" s="205" t="s">
        <v>800</v>
      </c>
      <c r="G249" s="206" t="s">
        <v>207</v>
      </c>
      <c r="H249" s="207">
        <v>4</v>
      </c>
      <c r="I249" s="208"/>
      <c r="J249" s="209">
        <f>ROUND(I249*H249,2)</f>
        <v>0</v>
      </c>
      <c r="K249" s="210"/>
      <c r="L249" s="38"/>
      <c r="M249" s="211" t="s">
        <v>1</v>
      </c>
      <c r="N249" s="212" t="s">
        <v>42</v>
      </c>
      <c r="O249" s="70"/>
      <c r="P249" s="213">
        <f>O249*H249</f>
        <v>0</v>
      </c>
      <c r="Q249" s="213">
        <v>0</v>
      </c>
      <c r="R249" s="213">
        <f>Q249*H249</f>
        <v>0</v>
      </c>
      <c r="S249" s="213">
        <v>0</v>
      </c>
      <c r="T249" s="214">
        <f>S249*H249</f>
        <v>0</v>
      </c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R249" s="215" t="s">
        <v>137</v>
      </c>
      <c r="AT249" s="215" t="s">
        <v>133</v>
      </c>
      <c r="AU249" s="215" t="s">
        <v>138</v>
      </c>
      <c r="AY249" s="16" t="s">
        <v>131</v>
      </c>
      <c r="BE249" s="216">
        <f>IF(N249="základná",J249,0)</f>
        <v>0</v>
      </c>
      <c r="BF249" s="216">
        <f>IF(N249="znížená",J249,0)</f>
        <v>0</v>
      </c>
      <c r="BG249" s="216">
        <f>IF(N249="zákl. prenesená",J249,0)</f>
        <v>0</v>
      </c>
      <c r="BH249" s="216">
        <f>IF(N249="zníž. prenesená",J249,0)</f>
        <v>0</v>
      </c>
      <c r="BI249" s="216">
        <f>IF(N249="nulová",J249,0)</f>
        <v>0</v>
      </c>
      <c r="BJ249" s="16" t="s">
        <v>138</v>
      </c>
      <c r="BK249" s="216">
        <f>ROUND(I249*H249,2)</f>
        <v>0</v>
      </c>
      <c r="BL249" s="16" t="s">
        <v>137</v>
      </c>
      <c r="BM249" s="215" t="s">
        <v>801</v>
      </c>
    </row>
    <row r="250" spans="1:65" s="2" customFormat="1" ht="33" customHeight="1">
      <c r="A250" s="33"/>
      <c r="B250" s="34"/>
      <c r="C250" s="217" t="s">
        <v>802</v>
      </c>
      <c r="D250" s="217" t="s">
        <v>147</v>
      </c>
      <c r="E250" s="218" t="s">
        <v>803</v>
      </c>
      <c r="F250" s="219" t="s">
        <v>804</v>
      </c>
      <c r="G250" s="220" t="s">
        <v>207</v>
      </c>
      <c r="H250" s="221">
        <v>4</v>
      </c>
      <c r="I250" s="222"/>
      <c r="J250" s="223">
        <f>ROUND(I250*H250,2)</f>
        <v>0</v>
      </c>
      <c r="K250" s="224"/>
      <c r="L250" s="225"/>
      <c r="M250" s="226" t="s">
        <v>1</v>
      </c>
      <c r="N250" s="227" t="s">
        <v>42</v>
      </c>
      <c r="O250" s="70"/>
      <c r="P250" s="213">
        <f>O250*H250</f>
        <v>0</v>
      </c>
      <c r="Q250" s="213">
        <v>2.5000000000000001E-2</v>
      </c>
      <c r="R250" s="213">
        <f>Q250*H250</f>
        <v>0.1</v>
      </c>
      <c r="S250" s="213">
        <v>0</v>
      </c>
      <c r="T250" s="214">
        <f>S250*H250</f>
        <v>0</v>
      </c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R250" s="215" t="s">
        <v>151</v>
      </c>
      <c r="AT250" s="215" t="s">
        <v>147</v>
      </c>
      <c r="AU250" s="215" t="s">
        <v>138</v>
      </c>
      <c r="AY250" s="16" t="s">
        <v>131</v>
      </c>
      <c r="BE250" s="216">
        <f>IF(N250="základná",J250,0)</f>
        <v>0</v>
      </c>
      <c r="BF250" s="216">
        <f>IF(N250="znížená",J250,0)</f>
        <v>0</v>
      </c>
      <c r="BG250" s="216">
        <f>IF(N250="zákl. prenesená",J250,0)</f>
        <v>0</v>
      </c>
      <c r="BH250" s="216">
        <f>IF(N250="zníž. prenesená",J250,0)</f>
        <v>0</v>
      </c>
      <c r="BI250" s="216">
        <f>IF(N250="nulová",J250,0)</f>
        <v>0</v>
      </c>
      <c r="BJ250" s="16" t="s">
        <v>138</v>
      </c>
      <c r="BK250" s="216">
        <f>ROUND(I250*H250,2)</f>
        <v>0</v>
      </c>
      <c r="BL250" s="16" t="s">
        <v>137</v>
      </c>
      <c r="BM250" s="215" t="s">
        <v>805</v>
      </c>
    </row>
    <row r="251" spans="1:65" s="2" customFormat="1" ht="16.5" customHeight="1">
      <c r="A251" s="33"/>
      <c r="B251" s="34"/>
      <c r="C251" s="203" t="s">
        <v>806</v>
      </c>
      <c r="D251" s="203" t="s">
        <v>133</v>
      </c>
      <c r="E251" s="204" t="s">
        <v>807</v>
      </c>
      <c r="F251" s="205" t="s">
        <v>808</v>
      </c>
      <c r="G251" s="206" t="s">
        <v>207</v>
      </c>
      <c r="H251" s="207">
        <v>1</v>
      </c>
      <c r="I251" s="208"/>
      <c r="J251" s="209">
        <f>ROUND(I251*H251,2)</f>
        <v>0</v>
      </c>
      <c r="K251" s="210"/>
      <c r="L251" s="38"/>
      <c r="M251" s="211" t="s">
        <v>1</v>
      </c>
      <c r="N251" s="212" t="s">
        <v>42</v>
      </c>
      <c r="O251" s="70"/>
      <c r="P251" s="213">
        <f>O251*H251</f>
        <v>0</v>
      </c>
      <c r="Q251" s="213">
        <v>3.0623999999999997E-5</v>
      </c>
      <c r="R251" s="213">
        <f>Q251*H251</f>
        <v>3.0623999999999997E-5</v>
      </c>
      <c r="S251" s="213">
        <v>0</v>
      </c>
      <c r="T251" s="214">
        <f>S251*H251</f>
        <v>0</v>
      </c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R251" s="215" t="s">
        <v>137</v>
      </c>
      <c r="AT251" s="215" t="s">
        <v>133</v>
      </c>
      <c r="AU251" s="215" t="s">
        <v>138</v>
      </c>
      <c r="AY251" s="16" t="s">
        <v>131</v>
      </c>
      <c r="BE251" s="216">
        <f>IF(N251="základná",J251,0)</f>
        <v>0</v>
      </c>
      <c r="BF251" s="216">
        <f>IF(N251="znížená",J251,0)</f>
        <v>0</v>
      </c>
      <c r="BG251" s="216">
        <f>IF(N251="zákl. prenesená",J251,0)</f>
        <v>0</v>
      </c>
      <c r="BH251" s="216">
        <f>IF(N251="zníž. prenesená",J251,0)</f>
        <v>0</v>
      </c>
      <c r="BI251" s="216">
        <f>IF(N251="nulová",J251,0)</f>
        <v>0</v>
      </c>
      <c r="BJ251" s="16" t="s">
        <v>138</v>
      </c>
      <c r="BK251" s="216">
        <f>ROUND(I251*H251,2)</f>
        <v>0</v>
      </c>
      <c r="BL251" s="16" t="s">
        <v>137</v>
      </c>
      <c r="BM251" s="215" t="s">
        <v>809</v>
      </c>
    </row>
    <row r="252" spans="1:65" s="2" customFormat="1" ht="16.5" customHeight="1">
      <c r="A252" s="33"/>
      <c r="B252" s="34"/>
      <c r="C252" s="217" t="s">
        <v>810</v>
      </c>
      <c r="D252" s="217" t="s">
        <v>147</v>
      </c>
      <c r="E252" s="218" t="s">
        <v>811</v>
      </c>
      <c r="F252" s="219" t="s">
        <v>812</v>
      </c>
      <c r="G252" s="220" t="s">
        <v>207</v>
      </c>
      <c r="H252" s="221">
        <v>1</v>
      </c>
      <c r="I252" s="222"/>
      <c r="J252" s="223">
        <f>ROUND(I252*H252,2)</f>
        <v>0</v>
      </c>
      <c r="K252" s="224"/>
      <c r="L252" s="225"/>
      <c r="M252" s="226" t="s">
        <v>1</v>
      </c>
      <c r="N252" s="227" t="s">
        <v>42</v>
      </c>
      <c r="O252" s="70"/>
      <c r="P252" s="213">
        <f>O252*H252</f>
        <v>0</v>
      </c>
      <c r="Q252" s="213">
        <v>2.0799999999999998E-3</v>
      </c>
      <c r="R252" s="213">
        <f>Q252*H252</f>
        <v>2.0799999999999998E-3</v>
      </c>
      <c r="S252" s="213">
        <v>0</v>
      </c>
      <c r="T252" s="214">
        <f>S252*H252</f>
        <v>0</v>
      </c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R252" s="215" t="s">
        <v>151</v>
      </c>
      <c r="AT252" s="215" t="s">
        <v>147</v>
      </c>
      <c r="AU252" s="215" t="s">
        <v>138</v>
      </c>
      <c r="AY252" s="16" t="s">
        <v>131</v>
      </c>
      <c r="BE252" s="216">
        <f>IF(N252="základná",J252,0)</f>
        <v>0</v>
      </c>
      <c r="BF252" s="216">
        <f>IF(N252="znížená",J252,0)</f>
        <v>0</v>
      </c>
      <c r="BG252" s="216">
        <f>IF(N252="zákl. prenesená",J252,0)</f>
        <v>0</v>
      </c>
      <c r="BH252" s="216">
        <f>IF(N252="zníž. prenesená",J252,0)</f>
        <v>0</v>
      </c>
      <c r="BI252" s="216">
        <f>IF(N252="nulová",J252,0)</f>
        <v>0</v>
      </c>
      <c r="BJ252" s="16" t="s">
        <v>138</v>
      </c>
      <c r="BK252" s="216">
        <f>ROUND(I252*H252,2)</f>
        <v>0</v>
      </c>
      <c r="BL252" s="16" t="s">
        <v>137</v>
      </c>
      <c r="BM252" s="215" t="s">
        <v>813</v>
      </c>
    </row>
    <row r="253" spans="1:65" s="2" customFormat="1" ht="21.75" customHeight="1">
      <c r="A253" s="33"/>
      <c r="B253" s="34"/>
      <c r="C253" s="203" t="s">
        <v>814</v>
      </c>
      <c r="D253" s="203" t="s">
        <v>133</v>
      </c>
      <c r="E253" s="204" t="s">
        <v>815</v>
      </c>
      <c r="F253" s="205" t="s">
        <v>816</v>
      </c>
      <c r="G253" s="206" t="s">
        <v>150</v>
      </c>
      <c r="H253" s="207">
        <v>0.10299999999999999</v>
      </c>
      <c r="I253" s="208"/>
      <c r="J253" s="209">
        <f>ROUND(I253*H253,2)</f>
        <v>0</v>
      </c>
      <c r="K253" s="210"/>
      <c r="L253" s="38"/>
      <c r="M253" s="211" t="s">
        <v>1</v>
      </c>
      <c r="N253" s="212" t="s">
        <v>42</v>
      </c>
      <c r="O253" s="70"/>
      <c r="P253" s="213">
        <f>O253*H253</f>
        <v>0</v>
      </c>
      <c r="Q253" s="213">
        <v>0</v>
      </c>
      <c r="R253" s="213">
        <f>Q253*H253</f>
        <v>0</v>
      </c>
      <c r="S253" s="213">
        <v>0</v>
      </c>
      <c r="T253" s="214">
        <f>S253*H253</f>
        <v>0</v>
      </c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R253" s="215" t="s">
        <v>137</v>
      </c>
      <c r="AT253" s="215" t="s">
        <v>133</v>
      </c>
      <c r="AU253" s="215" t="s">
        <v>138</v>
      </c>
      <c r="AY253" s="16" t="s">
        <v>131</v>
      </c>
      <c r="BE253" s="216">
        <f>IF(N253="základná",J253,0)</f>
        <v>0</v>
      </c>
      <c r="BF253" s="216">
        <f>IF(N253="znížená",J253,0)</f>
        <v>0</v>
      </c>
      <c r="BG253" s="216">
        <f>IF(N253="zákl. prenesená",J253,0)</f>
        <v>0</v>
      </c>
      <c r="BH253" s="216">
        <f>IF(N253="zníž. prenesená",J253,0)</f>
        <v>0</v>
      </c>
      <c r="BI253" s="216">
        <f>IF(N253="nulová",J253,0)</f>
        <v>0</v>
      </c>
      <c r="BJ253" s="16" t="s">
        <v>138</v>
      </c>
      <c r="BK253" s="216">
        <f>ROUND(I253*H253,2)</f>
        <v>0</v>
      </c>
      <c r="BL253" s="16" t="s">
        <v>137</v>
      </c>
      <c r="BM253" s="215" t="s">
        <v>817</v>
      </c>
    </row>
    <row r="254" spans="1:65" s="12" customFormat="1" ht="22.9" customHeight="1">
      <c r="B254" s="187"/>
      <c r="C254" s="188"/>
      <c r="D254" s="189" t="s">
        <v>75</v>
      </c>
      <c r="E254" s="201" t="s">
        <v>485</v>
      </c>
      <c r="F254" s="201" t="s">
        <v>486</v>
      </c>
      <c r="G254" s="188"/>
      <c r="H254" s="188"/>
      <c r="I254" s="191"/>
      <c r="J254" s="202">
        <f>BK254</f>
        <v>0</v>
      </c>
      <c r="K254" s="188"/>
      <c r="L254" s="193"/>
      <c r="M254" s="194"/>
      <c r="N254" s="195"/>
      <c r="O254" s="195"/>
      <c r="P254" s="196">
        <f>SUM(P255:P265)</f>
        <v>0</v>
      </c>
      <c r="Q254" s="195"/>
      <c r="R254" s="196">
        <f>SUM(R255:R265)</f>
        <v>8.6560895999999996</v>
      </c>
      <c r="S254" s="195"/>
      <c r="T254" s="197">
        <f>SUM(T255:T265)</f>
        <v>0.84660000000000002</v>
      </c>
      <c r="AR254" s="198" t="s">
        <v>84</v>
      </c>
      <c r="AT254" s="199" t="s">
        <v>75</v>
      </c>
      <c r="AU254" s="199" t="s">
        <v>84</v>
      </c>
      <c r="AY254" s="198" t="s">
        <v>131</v>
      </c>
      <c r="BK254" s="200">
        <f>SUM(BK255:BK265)</f>
        <v>0</v>
      </c>
    </row>
    <row r="255" spans="1:65" s="2" customFormat="1" ht="21.75" customHeight="1">
      <c r="A255" s="33"/>
      <c r="B255" s="34"/>
      <c r="C255" s="203" t="s">
        <v>818</v>
      </c>
      <c r="D255" s="203" t="s">
        <v>133</v>
      </c>
      <c r="E255" s="204" t="s">
        <v>819</v>
      </c>
      <c r="F255" s="205" t="s">
        <v>820</v>
      </c>
      <c r="G255" s="206" t="s">
        <v>176</v>
      </c>
      <c r="H255" s="207">
        <v>49.8</v>
      </c>
      <c r="I255" s="208"/>
      <c r="J255" s="209">
        <f t="shared" ref="J255:J262" si="50">ROUND(I255*H255,2)</f>
        <v>0</v>
      </c>
      <c r="K255" s="210"/>
      <c r="L255" s="38"/>
      <c r="M255" s="211" t="s">
        <v>1</v>
      </c>
      <c r="N255" s="212" t="s">
        <v>42</v>
      </c>
      <c r="O255" s="70"/>
      <c r="P255" s="213">
        <f t="shared" ref="P255:P262" si="51">O255*H255</f>
        <v>0</v>
      </c>
      <c r="Q255" s="213">
        <v>0</v>
      </c>
      <c r="R255" s="213">
        <f t="shared" ref="R255:R262" si="52">Q255*H255</f>
        <v>0</v>
      </c>
      <c r="S255" s="213">
        <v>1.7000000000000001E-2</v>
      </c>
      <c r="T255" s="214">
        <f t="shared" ref="T255:T262" si="53">S255*H255</f>
        <v>0.84660000000000002</v>
      </c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R255" s="215" t="s">
        <v>137</v>
      </c>
      <c r="AT255" s="215" t="s">
        <v>133</v>
      </c>
      <c r="AU255" s="215" t="s">
        <v>138</v>
      </c>
      <c r="AY255" s="16" t="s">
        <v>131</v>
      </c>
      <c r="BE255" s="216">
        <f t="shared" ref="BE255:BE262" si="54">IF(N255="základná",J255,0)</f>
        <v>0</v>
      </c>
      <c r="BF255" s="216">
        <f t="shared" ref="BF255:BF262" si="55">IF(N255="znížená",J255,0)</f>
        <v>0</v>
      </c>
      <c r="BG255" s="216">
        <f t="shared" ref="BG255:BG262" si="56">IF(N255="zákl. prenesená",J255,0)</f>
        <v>0</v>
      </c>
      <c r="BH255" s="216">
        <f t="shared" ref="BH255:BH262" si="57">IF(N255="zníž. prenesená",J255,0)</f>
        <v>0</v>
      </c>
      <c r="BI255" s="216">
        <f t="shared" ref="BI255:BI262" si="58">IF(N255="nulová",J255,0)</f>
        <v>0</v>
      </c>
      <c r="BJ255" s="16" t="s">
        <v>138</v>
      </c>
      <c r="BK255" s="216">
        <f t="shared" ref="BK255:BK262" si="59">ROUND(I255*H255,2)</f>
        <v>0</v>
      </c>
      <c r="BL255" s="16" t="s">
        <v>137</v>
      </c>
      <c r="BM255" s="215" t="s">
        <v>821</v>
      </c>
    </row>
    <row r="256" spans="1:65" s="2" customFormat="1" ht="21.75" customHeight="1">
      <c r="A256" s="33"/>
      <c r="B256" s="34"/>
      <c r="C256" s="203" t="s">
        <v>822</v>
      </c>
      <c r="D256" s="203" t="s">
        <v>133</v>
      </c>
      <c r="E256" s="204" t="s">
        <v>823</v>
      </c>
      <c r="F256" s="205" t="s">
        <v>824</v>
      </c>
      <c r="G256" s="206" t="s">
        <v>402</v>
      </c>
      <c r="H256" s="207">
        <v>350</v>
      </c>
      <c r="I256" s="208"/>
      <c r="J256" s="209">
        <f t="shared" si="50"/>
        <v>0</v>
      </c>
      <c r="K256" s="210"/>
      <c r="L256" s="38"/>
      <c r="M256" s="211" t="s">
        <v>1</v>
      </c>
      <c r="N256" s="212" t="s">
        <v>42</v>
      </c>
      <c r="O256" s="70"/>
      <c r="P256" s="213">
        <f t="shared" si="51"/>
        <v>0</v>
      </c>
      <c r="Q256" s="213">
        <v>6.0000000000000002E-5</v>
      </c>
      <c r="R256" s="213">
        <f t="shared" si="52"/>
        <v>2.1000000000000001E-2</v>
      </c>
      <c r="S256" s="213">
        <v>0</v>
      </c>
      <c r="T256" s="214">
        <f t="shared" si="53"/>
        <v>0</v>
      </c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R256" s="215" t="s">
        <v>137</v>
      </c>
      <c r="AT256" s="215" t="s">
        <v>133</v>
      </c>
      <c r="AU256" s="215" t="s">
        <v>138</v>
      </c>
      <c r="AY256" s="16" t="s">
        <v>131</v>
      </c>
      <c r="BE256" s="216">
        <f t="shared" si="54"/>
        <v>0</v>
      </c>
      <c r="BF256" s="216">
        <f t="shared" si="55"/>
        <v>0</v>
      </c>
      <c r="BG256" s="216">
        <f t="shared" si="56"/>
        <v>0</v>
      </c>
      <c r="BH256" s="216">
        <f t="shared" si="57"/>
        <v>0</v>
      </c>
      <c r="BI256" s="216">
        <f t="shared" si="58"/>
        <v>0</v>
      </c>
      <c r="BJ256" s="16" t="s">
        <v>138</v>
      </c>
      <c r="BK256" s="216">
        <f t="shared" si="59"/>
        <v>0</v>
      </c>
      <c r="BL256" s="16" t="s">
        <v>137</v>
      </c>
      <c r="BM256" s="215" t="s">
        <v>825</v>
      </c>
    </row>
    <row r="257" spans="1:65" s="2" customFormat="1" ht="21.75" customHeight="1">
      <c r="A257" s="33"/>
      <c r="B257" s="34"/>
      <c r="C257" s="217" t="s">
        <v>826</v>
      </c>
      <c r="D257" s="217" t="s">
        <v>147</v>
      </c>
      <c r="E257" s="218" t="s">
        <v>827</v>
      </c>
      <c r="F257" s="219" t="s">
        <v>828</v>
      </c>
      <c r="G257" s="220" t="s">
        <v>402</v>
      </c>
      <c r="H257" s="221">
        <v>378</v>
      </c>
      <c r="I257" s="222"/>
      <c r="J257" s="223">
        <f t="shared" si="50"/>
        <v>0</v>
      </c>
      <c r="K257" s="224"/>
      <c r="L257" s="225"/>
      <c r="M257" s="226" t="s">
        <v>1</v>
      </c>
      <c r="N257" s="227" t="s">
        <v>42</v>
      </c>
      <c r="O257" s="70"/>
      <c r="P257" s="213">
        <f t="shared" si="51"/>
        <v>0</v>
      </c>
      <c r="Q257" s="213">
        <v>1.9099999999999999E-2</v>
      </c>
      <c r="R257" s="213">
        <f t="shared" si="52"/>
        <v>7.2197999999999993</v>
      </c>
      <c r="S257" s="213">
        <v>0</v>
      </c>
      <c r="T257" s="214">
        <f t="shared" si="53"/>
        <v>0</v>
      </c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R257" s="215" t="s">
        <v>151</v>
      </c>
      <c r="AT257" s="215" t="s">
        <v>147</v>
      </c>
      <c r="AU257" s="215" t="s">
        <v>138</v>
      </c>
      <c r="AY257" s="16" t="s">
        <v>131</v>
      </c>
      <c r="BE257" s="216">
        <f t="shared" si="54"/>
        <v>0</v>
      </c>
      <c r="BF257" s="216">
        <f t="shared" si="55"/>
        <v>0</v>
      </c>
      <c r="BG257" s="216">
        <f t="shared" si="56"/>
        <v>0</v>
      </c>
      <c r="BH257" s="216">
        <f t="shared" si="57"/>
        <v>0</v>
      </c>
      <c r="BI257" s="216">
        <f t="shared" si="58"/>
        <v>0</v>
      </c>
      <c r="BJ257" s="16" t="s">
        <v>138</v>
      </c>
      <c r="BK257" s="216">
        <f t="shared" si="59"/>
        <v>0</v>
      </c>
      <c r="BL257" s="16" t="s">
        <v>137</v>
      </c>
      <c r="BM257" s="215" t="s">
        <v>829</v>
      </c>
    </row>
    <row r="258" spans="1:65" s="2" customFormat="1" ht="21.75" customHeight="1">
      <c r="A258" s="33"/>
      <c r="B258" s="34"/>
      <c r="C258" s="203" t="s">
        <v>830</v>
      </c>
      <c r="D258" s="203" t="s">
        <v>133</v>
      </c>
      <c r="E258" s="204" t="s">
        <v>831</v>
      </c>
      <c r="F258" s="205" t="s">
        <v>832</v>
      </c>
      <c r="G258" s="206" t="s">
        <v>435</v>
      </c>
      <c r="H258" s="207">
        <v>13</v>
      </c>
      <c r="I258" s="208"/>
      <c r="J258" s="209">
        <f t="shared" si="50"/>
        <v>0</v>
      </c>
      <c r="K258" s="210"/>
      <c r="L258" s="38"/>
      <c r="M258" s="211" t="s">
        <v>1</v>
      </c>
      <c r="N258" s="212" t="s">
        <v>42</v>
      </c>
      <c r="O258" s="70"/>
      <c r="P258" s="213">
        <f t="shared" si="51"/>
        <v>0</v>
      </c>
      <c r="Q258" s="213">
        <v>0</v>
      </c>
      <c r="R258" s="213">
        <f t="shared" si="52"/>
        <v>0</v>
      </c>
      <c r="S258" s="213">
        <v>0</v>
      </c>
      <c r="T258" s="214">
        <f t="shared" si="53"/>
        <v>0</v>
      </c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R258" s="215" t="s">
        <v>137</v>
      </c>
      <c r="AT258" s="215" t="s">
        <v>133</v>
      </c>
      <c r="AU258" s="215" t="s">
        <v>138</v>
      </c>
      <c r="AY258" s="16" t="s">
        <v>131</v>
      </c>
      <c r="BE258" s="216">
        <f t="shared" si="54"/>
        <v>0</v>
      </c>
      <c r="BF258" s="216">
        <f t="shared" si="55"/>
        <v>0</v>
      </c>
      <c r="BG258" s="216">
        <f t="shared" si="56"/>
        <v>0</v>
      </c>
      <c r="BH258" s="216">
        <f t="shared" si="57"/>
        <v>0</v>
      </c>
      <c r="BI258" s="216">
        <f t="shared" si="58"/>
        <v>0</v>
      </c>
      <c r="BJ258" s="16" t="s">
        <v>138</v>
      </c>
      <c r="BK258" s="216">
        <f t="shared" si="59"/>
        <v>0</v>
      </c>
      <c r="BL258" s="16" t="s">
        <v>137</v>
      </c>
      <c r="BM258" s="215" t="s">
        <v>833</v>
      </c>
    </row>
    <row r="259" spans="1:65" s="2" customFormat="1" ht="21.75" customHeight="1">
      <c r="A259" s="33"/>
      <c r="B259" s="34"/>
      <c r="C259" s="217" t="s">
        <v>834</v>
      </c>
      <c r="D259" s="217" t="s">
        <v>147</v>
      </c>
      <c r="E259" s="218" t="s">
        <v>835</v>
      </c>
      <c r="F259" s="219" t="s">
        <v>836</v>
      </c>
      <c r="G259" s="220" t="s">
        <v>837</v>
      </c>
      <c r="H259" s="221">
        <v>13</v>
      </c>
      <c r="I259" s="222"/>
      <c r="J259" s="223">
        <f t="shared" si="50"/>
        <v>0</v>
      </c>
      <c r="K259" s="224"/>
      <c r="L259" s="225"/>
      <c r="M259" s="226" t="s">
        <v>1</v>
      </c>
      <c r="N259" s="227" t="s">
        <v>42</v>
      </c>
      <c r="O259" s="70"/>
      <c r="P259" s="213">
        <f t="shared" si="51"/>
        <v>0</v>
      </c>
      <c r="Q259" s="213">
        <v>7.0499999999999993E-2</v>
      </c>
      <c r="R259" s="213">
        <f t="shared" si="52"/>
        <v>0.91649999999999987</v>
      </c>
      <c r="S259" s="213">
        <v>0</v>
      </c>
      <c r="T259" s="214">
        <f t="shared" si="53"/>
        <v>0</v>
      </c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R259" s="215" t="s">
        <v>151</v>
      </c>
      <c r="AT259" s="215" t="s">
        <v>147</v>
      </c>
      <c r="AU259" s="215" t="s">
        <v>138</v>
      </c>
      <c r="AY259" s="16" t="s">
        <v>131</v>
      </c>
      <c r="BE259" s="216">
        <f t="shared" si="54"/>
        <v>0</v>
      </c>
      <c r="BF259" s="216">
        <f t="shared" si="55"/>
        <v>0</v>
      </c>
      <c r="BG259" s="216">
        <f t="shared" si="56"/>
        <v>0</v>
      </c>
      <c r="BH259" s="216">
        <f t="shared" si="57"/>
        <v>0</v>
      </c>
      <c r="BI259" s="216">
        <f t="shared" si="58"/>
        <v>0</v>
      </c>
      <c r="BJ259" s="16" t="s">
        <v>138</v>
      </c>
      <c r="BK259" s="216">
        <f t="shared" si="59"/>
        <v>0</v>
      </c>
      <c r="BL259" s="16" t="s">
        <v>137</v>
      </c>
      <c r="BM259" s="215" t="s">
        <v>838</v>
      </c>
    </row>
    <row r="260" spans="1:65" s="2" customFormat="1" ht="16.5" customHeight="1">
      <c r="A260" s="33"/>
      <c r="B260" s="34"/>
      <c r="C260" s="203" t="s">
        <v>839</v>
      </c>
      <c r="D260" s="203" t="s">
        <v>133</v>
      </c>
      <c r="E260" s="204" t="s">
        <v>840</v>
      </c>
      <c r="F260" s="205" t="s">
        <v>841</v>
      </c>
      <c r="G260" s="206" t="s">
        <v>402</v>
      </c>
      <c r="H260" s="207">
        <v>44</v>
      </c>
      <c r="I260" s="208"/>
      <c r="J260" s="209">
        <f t="shared" si="50"/>
        <v>0</v>
      </c>
      <c r="K260" s="210"/>
      <c r="L260" s="38"/>
      <c r="M260" s="211" t="s">
        <v>1</v>
      </c>
      <c r="N260" s="212" t="s">
        <v>42</v>
      </c>
      <c r="O260" s="70"/>
      <c r="P260" s="213">
        <f t="shared" si="51"/>
        <v>0</v>
      </c>
      <c r="Q260" s="213">
        <v>4.5899999999999998E-5</v>
      </c>
      <c r="R260" s="213">
        <f t="shared" si="52"/>
        <v>2.0195999999999999E-3</v>
      </c>
      <c r="S260" s="213">
        <v>0</v>
      </c>
      <c r="T260" s="214">
        <f t="shared" si="53"/>
        <v>0</v>
      </c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R260" s="215" t="s">
        <v>137</v>
      </c>
      <c r="AT260" s="215" t="s">
        <v>133</v>
      </c>
      <c r="AU260" s="215" t="s">
        <v>138</v>
      </c>
      <c r="AY260" s="16" t="s">
        <v>131</v>
      </c>
      <c r="BE260" s="216">
        <f t="shared" si="54"/>
        <v>0</v>
      </c>
      <c r="BF260" s="216">
        <f t="shared" si="55"/>
        <v>0</v>
      </c>
      <c r="BG260" s="216">
        <f t="shared" si="56"/>
        <v>0</v>
      </c>
      <c r="BH260" s="216">
        <f t="shared" si="57"/>
        <v>0</v>
      </c>
      <c r="BI260" s="216">
        <f t="shared" si="58"/>
        <v>0</v>
      </c>
      <c r="BJ260" s="16" t="s">
        <v>138</v>
      </c>
      <c r="BK260" s="216">
        <f t="shared" si="59"/>
        <v>0</v>
      </c>
      <c r="BL260" s="16" t="s">
        <v>137</v>
      </c>
      <c r="BM260" s="215" t="s">
        <v>842</v>
      </c>
    </row>
    <row r="261" spans="1:65" s="2" customFormat="1" ht="21.75" customHeight="1">
      <c r="A261" s="33"/>
      <c r="B261" s="34"/>
      <c r="C261" s="217" t="s">
        <v>843</v>
      </c>
      <c r="D261" s="217" t="s">
        <v>147</v>
      </c>
      <c r="E261" s="218" t="s">
        <v>844</v>
      </c>
      <c r="F261" s="219" t="s">
        <v>845</v>
      </c>
      <c r="G261" s="220" t="s">
        <v>150</v>
      </c>
      <c r="H261" s="221">
        <v>4.8000000000000001E-2</v>
      </c>
      <c r="I261" s="222"/>
      <c r="J261" s="223">
        <f t="shared" si="50"/>
        <v>0</v>
      </c>
      <c r="K261" s="224"/>
      <c r="L261" s="225"/>
      <c r="M261" s="226" t="s">
        <v>1</v>
      </c>
      <c r="N261" s="227" t="s">
        <v>42</v>
      </c>
      <c r="O261" s="70"/>
      <c r="P261" s="213">
        <f t="shared" si="51"/>
        <v>0</v>
      </c>
      <c r="Q261" s="213">
        <v>1</v>
      </c>
      <c r="R261" s="213">
        <f t="shared" si="52"/>
        <v>4.8000000000000001E-2</v>
      </c>
      <c r="S261" s="213">
        <v>0</v>
      </c>
      <c r="T261" s="214">
        <f t="shared" si="53"/>
        <v>0</v>
      </c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R261" s="215" t="s">
        <v>151</v>
      </c>
      <c r="AT261" s="215" t="s">
        <v>147</v>
      </c>
      <c r="AU261" s="215" t="s">
        <v>138</v>
      </c>
      <c r="AY261" s="16" t="s">
        <v>131</v>
      </c>
      <c r="BE261" s="216">
        <f t="shared" si="54"/>
        <v>0</v>
      </c>
      <c r="BF261" s="216">
        <f t="shared" si="55"/>
        <v>0</v>
      </c>
      <c r="BG261" s="216">
        <f t="shared" si="56"/>
        <v>0</v>
      </c>
      <c r="BH261" s="216">
        <f t="shared" si="57"/>
        <v>0</v>
      </c>
      <c r="BI261" s="216">
        <f t="shared" si="58"/>
        <v>0</v>
      </c>
      <c r="BJ261" s="16" t="s">
        <v>138</v>
      </c>
      <c r="BK261" s="216">
        <f t="shared" si="59"/>
        <v>0</v>
      </c>
      <c r="BL261" s="16" t="s">
        <v>137</v>
      </c>
      <c r="BM261" s="215" t="s">
        <v>846</v>
      </c>
    </row>
    <row r="262" spans="1:65" s="2" customFormat="1" ht="21.75" customHeight="1">
      <c r="A262" s="33"/>
      <c r="B262" s="34"/>
      <c r="C262" s="203" t="s">
        <v>847</v>
      </c>
      <c r="D262" s="203" t="s">
        <v>133</v>
      </c>
      <c r="E262" s="204" t="s">
        <v>848</v>
      </c>
      <c r="F262" s="205" t="s">
        <v>849</v>
      </c>
      <c r="G262" s="206" t="s">
        <v>207</v>
      </c>
      <c r="H262" s="207">
        <v>7</v>
      </c>
      <c r="I262" s="208"/>
      <c r="J262" s="209">
        <f t="shared" si="50"/>
        <v>0</v>
      </c>
      <c r="K262" s="210"/>
      <c r="L262" s="38"/>
      <c r="M262" s="211" t="s">
        <v>1</v>
      </c>
      <c r="N262" s="212" t="s">
        <v>42</v>
      </c>
      <c r="O262" s="70"/>
      <c r="P262" s="213">
        <f t="shared" si="51"/>
        <v>0</v>
      </c>
      <c r="Q262" s="213">
        <v>5.2999999999999998E-4</v>
      </c>
      <c r="R262" s="213">
        <f t="shared" si="52"/>
        <v>3.7099999999999998E-3</v>
      </c>
      <c r="S262" s="213">
        <v>0</v>
      </c>
      <c r="T262" s="214">
        <f t="shared" si="53"/>
        <v>0</v>
      </c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R262" s="215" t="s">
        <v>137</v>
      </c>
      <c r="AT262" s="215" t="s">
        <v>133</v>
      </c>
      <c r="AU262" s="215" t="s">
        <v>138</v>
      </c>
      <c r="AY262" s="16" t="s">
        <v>131</v>
      </c>
      <c r="BE262" s="216">
        <f t="shared" si="54"/>
        <v>0</v>
      </c>
      <c r="BF262" s="216">
        <f t="shared" si="55"/>
        <v>0</v>
      </c>
      <c r="BG262" s="216">
        <f t="shared" si="56"/>
        <v>0</v>
      </c>
      <c r="BH262" s="216">
        <f t="shared" si="57"/>
        <v>0</v>
      </c>
      <c r="BI262" s="216">
        <f t="shared" si="58"/>
        <v>0</v>
      </c>
      <c r="BJ262" s="16" t="s">
        <v>138</v>
      </c>
      <c r="BK262" s="216">
        <f t="shared" si="59"/>
        <v>0</v>
      </c>
      <c r="BL262" s="16" t="s">
        <v>137</v>
      </c>
      <c r="BM262" s="215" t="s">
        <v>850</v>
      </c>
    </row>
    <row r="263" spans="1:65" s="13" customFormat="1" ht="11.25">
      <c r="B263" s="233"/>
      <c r="C263" s="234"/>
      <c r="D263" s="235" t="s">
        <v>555</v>
      </c>
      <c r="E263" s="236" t="s">
        <v>1</v>
      </c>
      <c r="F263" s="237" t="s">
        <v>851</v>
      </c>
      <c r="G263" s="234"/>
      <c r="H263" s="238">
        <v>7</v>
      </c>
      <c r="I263" s="239"/>
      <c r="J263" s="234"/>
      <c r="K263" s="234"/>
      <c r="L263" s="240"/>
      <c r="M263" s="241"/>
      <c r="N263" s="242"/>
      <c r="O263" s="242"/>
      <c r="P263" s="242"/>
      <c r="Q263" s="242"/>
      <c r="R263" s="242"/>
      <c r="S263" s="242"/>
      <c r="T263" s="243"/>
      <c r="AT263" s="244" t="s">
        <v>555</v>
      </c>
      <c r="AU263" s="244" t="s">
        <v>138</v>
      </c>
      <c r="AV263" s="13" t="s">
        <v>138</v>
      </c>
      <c r="AW263" s="13" t="s">
        <v>32</v>
      </c>
      <c r="AX263" s="13" t="s">
        <v>84</v>
      </c>
      <c r="AY263" s="244" t="s">
        <v>131</v>
      </c>
    </row>
    <row r="264" spans="1:65" s="2" customFormat="1" ht="21.75" customHeight="1">
      <c r="A264" s="33"/>
      <c r="B264" s="34"/>
      <c r="C264" s="217" t="s">
        <v>852</v>
      </c>
      <c r="D264" s="217" t="s">
        <v>147</v>
      </c>
      <c r="E264" s="218" t="s">
        <v>853</v>
      </c>
      <c r="F264" s="219" t="s">
        <v>854</v>
      </c>
      <c r="G264" s="220" t="s">
        <v>207</v>
      </c>
      <c r="H264" s="221">
        <v>7</v>
      </c>
      <c r="I264" s="222"/>
      <c r="J264" s="223">
        <f>ROUND(I264*H264,2)</f>
        <v>0</v>
      </c>
      <c r="K264" s="224"/>
      <c r="L264" s="225"/>
      <c r="M264" s="226" t="s">
        <v>1</v>
      </c>
      <c r="N264" s="227" t="s">
        <v>42</v>
      </c>
      <c r="O264" s="70"/>
      <c r="P264" s="213">
        <f>O264*H264</f>
        <v>0</v>
      </c>
      <c r="Q264" s="213">
        <v>6.3579999999999998E-2</v>
      </c>
      <c r="R264" s="213">
        <f>Q264*H264</f>
        <v>0.44506000000000001</v>
      </c>
      <c r="S264" s="213">
        <v>0</v>
      </c>
      <c r="T264" s="214">
        <f>S264*H264</f>
        <v>0</v>
      </c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R264" s="215" t="s">
        <v>151</v>
      </c>
      <c r="AT264" s="215" t="s">
        <v>147</v>
      </c>
      <c r="AU264" s="215" t="s">
        <v>138</v>
      </c>
      <c r="AY264" s="16" t="s">
        <v>131</v>
      </c>
      <c r="BE264" s="216">
        <f>IF(N264="základná",J264,0)</f>
        <v>0</v>
      </c>
      <c r="BF264" s="216">
        <f>IF(N264="znížená",J264,0)</f>
        <v>0</v>
      </c>
      <c r="BG264" s="216">
        <f>IF(N264="zákl. prenesená",J264,0)</f>
        <v>0</v>
      </c>
      <c r="BH264" s="216">
        <f>IF(N264="zníž. prenesená",J264,0)</f>
        <v>0</v>
      </c>
      <c r="BI264" s="216">
        <f>IF(N264="nulová",J264,0)</f>
        <v>0</v>
      </c>
      <c r="BJ264" s="16" t="s">
        <v>138</v>
      </c>
      <c r="BK264" s="216">
        <f>ROUND(I264*H264,2)</f>
        <v>0</v>
      </c>
      <c r="BL264" s="16" t="s">
        <v>137</v>
      </c>
      <c r="BM264" s="215" t="s">
        <v>855</v>
      </c>
    </row>
    <row r="265" spans="1:65" s="2" customFormat="1" ht="21.75" customHeight="1">
      <c r="A265" s="33"/>
      <c r="B265" s="34"/>
      <c r="C265" s="203" t="s">
        <v>856</v>
      </c>
      <c r="D265" s="203" t="s">
        <v>133</v>
      </c>
      <c r="E265" s="204" t="s">
        <v>508</v>
      </c>
      <c r="F265" s="205" t="s">
        <v>509</v>
      </c>
      <c r="G265" s="206" t="s">
        <v>150</v>
      </c>
      <c r="H265" s="207">
        <v>8.593</v>
      </c>
      <c r="I265" s="208"/>
      <c r="J265" s="209">
        <f>ROUND(I265*H265,2)</f>
        <v>0</v>
      </c>
      <c r="K265" s="210"/>
      <c r="L265" s="38"/>
      <c r="M265" s="211" t="s">
        <v>1</v>
      </c>
      <c r="N265" s="212" t="s">
        <v>42</v>
      </c>
      <c r="O265" s="70"/>
      <c r="P265" s="213">
        <f>O265*H265</f>
        <v>0</v>
      </c>
      <c r="Q265" s="213">
        <v>0</v>
      </c>
      <c r="R265" s="213">
        <f>Q265*H265</f>
        <v>0</v>
      </c>
      <c r="S265" s="213">
        <v>0</v>
      </c>
      <c r="T265" s="214">
        <f>S265*H265</f>
        <v>0</v>
      </c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R265" s="215" t="s">
        <v>137</v>
      </c>
      <c r="AT265" s="215" t="s">
        <v>133</v>
      </c>
      <c r="AU265" s="215" t="s">
        <v>138</v>
      </c>
      <c r="AY265" s="16" t="s">
        <v>131</v>
      </c>
      <c r="BE265" s="216">
        <f>IF(N265="základná",J265,0)</f>
        <v>0</v>
      </c>
      <c r="BF265" s="216">
        <f>IF(N265="znížená",J265,0)</f>
        <v>0</v>
      </c>
      <c r="BG265" s="216">
        <f>IF(N265="zákl. prenesená",J265,0)</f>
        <v>0</v>
      </c>
      <c r="BH265" s="216">
        <f>IF(N265="zníž. prenesená",J265,0)</f>
        <v>0</v>
      </c>
      <c r="BI265" s="216">
        <f>IF(N265="nulová",J265,0)</f>
        <v>0</v>
      </c>
      <c r="BJ265" s="16" t="s">
        <v>138</v>
      </c>
      <c r="BK265" s="216">
        <f>ROUND(I265*H265,2)</f>
        <v>0</v>
      </c>
      <c r="BL265" s="16" t="s">
        <v>137</v>
      </c>
      <c r="BM265" s="215" t="s">
        <v>857</v>
      </c>
    </row>
    <row r="266" spans="1:65" s="12" customFormat="1" ht="22.9" customHeight="1">
      <c r="B266" s="187"/>
      <c r="C266" s="188"/>
      <c r="D266" s="189" t="s">
        <v>75</v>
      </c>
      <c r="E266" s="201" t="s">
        <v>858</v>
      </c>
      <c r="F266" s="201" t="s">
        <v>859</v>
      </c>
      <c r="G266" s="188"/>
      <c r="H266" s="188"/>
      <c r="I266" s="191"/>
      <c r="J266" s="202">
        <f>BK266</f>
        <v>0</v>
      </c>
      <c r="K266" s="188"/>
      <c r="L266" s="193"/>
      <c r="M266" s="194"/>
      <c r="N266" s="195"/>
      <c r="O266" s="195"/>
      <c r="P266" s="196">
        <f>SUM(P267:P269)</f>
        <v>0</v>
      </c>
      <c r="Q266" s="195"/>
      <c r="R266" s="196">
        <f>SUM(R267:R269)</f>
        <v>0.16831000000000004</v>
      </c>
      <c r="S266" s="195"/>
      <c r="T266" s="197">
        <f>SUM(T267:T269)</f>
        <v>0</v>
      </c>
      <c r="AR266" s="198" t="s">
        <v>84</v>
      </c>
      <c r="AT266" s="199" t="s">
        <v>75</v>
      </c>
      <c r="AU266" s="199" t="s">
        <v>84</v>
      </c>
      <c r="AY266" s="198" t="s">
        <v>131</v>
      </c>
      <c r="BK266" s="200">
        <f>SUM(BK267:BK269)</f>
        <v>0</v>
      </c>
    </row>
    <row r="267" spans="1:65" s="2" customFormat="1" ht="33" customHeight="1">
      <c r="A267" s="33"/>
      <c r="B267" s="34"/>
      <c r="C267" s="203" t="s">
        <v>860</v>
      </c>
      <c r="D267" s="203" t="s">
        <v>133</v>
      </c>
      <c r="E267" s="204" t="s">
        <v>861</v>
      </c>
      <c r="F267" s="205" t="s">
        <v>862</v>
      </c>
      <c r="G267" s="206" t="s">
        <v>176</v>
      </c>
      <c r="H267" s="207">
        <v>6.65</v>
      </c>
      <c r="I267" s="208"/>
      <c r="J267" s="209">
        <f>ROUND(I267*H267,2)</f>
        <v>0</v>
      </c>
      <c r="K267" s="210"/>
      <c r="L267" s="38"/>
      <c r="M267" s="211" t="s">
        <v>1</v>
      </c>
      <c r="N267" s="212" t="s">
        <v>42</v>
      </c>
      <c r="O267" s="70"/>
      <c r="P267" s="213">
        <f>O267*H267</f>
        <v>0</v>
      </c>
      <c r="Q267" s="213">
        <v>4.9097744360902303E-3</v>
      </c>
      <c r="R267" s="213">
        <f>Q267*H267</f>
        <v>3.2650000000000033E-2</v>
      </c>
      <c r="S267" s="213">
        <v>0</v>
      </c>
      <c r="T267" s="214">
        <f>S267*H267</f>
        <v>0</v>
      </c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R267" s="215" t="s">
        <v>137</v>
      </c>
      <c r="AT267" s="215" t="s">
        <v>133</v>
      </c>
      <c r="AU267" s="215" t="s">
        <v>138</v>
      </c>
      <c r="AY267" s="16" t="s">
        <v>131</v>
      </c>
      <c r="BE267" s="216">
        <f>IF(N267="základná",J267,0)</f>
        <v>0</v>
      </c>
      <c r="BF267" s="216">
        <f>IF(N267="znížená",J267,0)</f>
        <v>0</v>
      </c>
      <c r="BG267" s="216">
        <f>IF(N267="zákl. prenesená",J267,0)</f>
        <v>0</v>
      </c>
      <c r="BH267" s="216">
        <f>IF(N267="zníž. prenesená",J267,0)</f>
        <v>0</v>
      </c>
      <c r="BI267" s="216">
        <f>IF(N267="nulová",J267,0)</f>
        <v>0</v>
      </c>
      <c r="BJ267" s="16" t="s">
        <v>138</v>
      </c>
      <c r="BK267" s="216">
        <f>ROUND(I267*H267,2)</f>
        <v>0</v>
      </c>
      <c r="BL267" s="16" t="s">
        <v>137</v>
      </c>
      <c r="BM267" s="215" t="s">
        <v>863</v>
      </c>
    </row>
    <row r="268" spans="1:65" s="2" customFormat="1" ht="16.5" customHeight="1">
      <c r="A268" s="33"/>
      <c r="B268" s="34"/>
      <c r="C268" s="217" t="s">
        <v>864</v>
      </c>
      <c r="D268" s="217" t="s">
        <v>147</v>
      </c>
      <c r="E268" s="218" t="s">
        <v>865</v>
      </c>
      <c r="F268" s="219" t="s">
        <v>866</v>
      </c>
      <c r="G268" s="220" t="s">
        <v>176</v>
      </c>
      <c r="H268" s="221">
        <v>6.7830000000000004</v>
      </c>
      <c r="I268" s="222"/>
      <c r="J268" s="223">
        <f>ROUND(I268*H268,2)</f>
        <v>0</v>
      </c>
      <c r="K268" s="224"/>
      <c r="L268" s="225"/>
      <c r="M268" s="226" t="s">
        <v>1</v>
      </c>
      <c r="N268" s="227" t="s">
        <v>42</v>
      </c>
      <c r="O268" s="70"/>
      <c r="P268" s="213">
        <f>O268*H268</f>
        <v>0</v>
      </c>
      <c r="Q268" s="213">
        <v>0.02</v>
      </c>
      <c r="R268" s="213">
        <f>Q268*H268</f>
        <v>0.13566</v>
      </c>
      <c r="S268" s="213">
        <v>0</v>
      </c>
      <c r="T268" s="214">
        <f>S268*H268</f>
        <v>0</v>
      </c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R268" s="215" t="s">
        <v>151</v>
      </c>
      <c r="AT268" s="215" t="s">
        <v>147</v>
      </c>
      <c r="AU268" s="215" t="s">
        <v>138</v>
      </c>
      <c r="AY268" s="16" t="s">
        <v>131</v>
      </c>
      <c r="BE268" s="216">
        <f>IF(N268="základná",J268,0)</f>
        <v>0</v>
      </c>
      <c r="BF268" s="216">
        <f>IF(N268="znížená",J268,0)</f>
        <v>0</v>
      </c>
      <c r="BG268" s="216">
        <f>IF(N268="zákl. prenesená",J268,0)</f>
        <v>0</v>
      </c>
      <c r="BH268" s="216">
        <f>IF(N268="zníž. prenesená",J268,0)</f>
        <v>0</v>
      </c>
      <c r="BI268" s="216">
        <f>IF(N268="nulová",J268,0)</f>
        <v>0</v>
      </c>
      <c r="BJ268" s="16" t="s">
        <v>138</v>
      </c>
      <c r="BK268" s="216">
        <f>ROUND(I268*H268,2)</f>
        <v>0</v>
      </c>
      <c r="BL268" s="16" t="s">
        <v>137</v>
      </c>
      <c r="BM268" s="215" t="s">
        <v>867</v>
      </c>
    </row>
    <row r="269" spans="1:65" s="2" customFormat="1" ht="21.75" customHeight="1">
      <c r="A269" s="33"/>
      <c r="B269" s="34"/>
      <c r="C269" s="203" t="s">
        <v>868</v>
      </c>
      <c r="D269" s="203" t="s">
        <v>133</v>
      </c>
      <c r="E269" s="204" t="s">
        <v>869</v>
      </c>
      <c r="F269" s="205" t="s">
        <v>870</v>
      </c>
      <c r="G269" s="206" t="s">
        <v>150</v>
      </c>
      <c r="H269" s="207">
        <v>0.16800000000000001</v>
      </c>
      <c r="I269" s="208"/>
      <c r="J269" s="209">
        <f>ROUND(I269*H269,2)</f>
        <v>0</v>
      </c>
      <c r="K269" s="210"/>
      <c r="L269" s="38"/>
      <c r="M269" s="211" t="s">
        <v>1</v>
      </c>
      <c r="N269" s="212" t="s">
        <v>42</v>
      </c>
      <c r="O269" s="70"/>
      <c r="P269" s="213">
        <f>O269*H269</f>
        <v>0</v>
      </c>
      <c r="Q269" s="213">
        <v>0</v>
      </c>
      <c r="R269" s="213">
        <f>Q269*H269</f>
        <v>0</v>
      </c>
      <c r="S269" s="213">
        <v>0</v>
      </c>
      <c r="T269" s="214">
        <f>S269*H269</f>
        <v>0</v>
      </c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R269" s="215" t="s">
        <v>137</v>
      </c>
      <c r="AT269" s="215" t="s">
        <v>133</v>
      </c>
      <c r="AU269" s="215" t="s">
        <v>138</v>
      </c>
      <c r="AY269" s="16" t="s">
        <v>131</v>
      </c>
      <c r="BE269" s="216">
        <f>IF(N269="základná",J269,0)</f>
        <v>0</v>
      </c>
      <c r="BF269" s="216">
        <f>IF(N269="znížená",J269,0)</f>
        <v>0</v>
      </c>
      <c r="BG269" s="216">
        <f>IF(N269="zákl. prenesená",J269,0)</f>
        <v>0</v>
      </c>
      <c r="BH269" s="216">
        <f>IF(N269="zníž. prenesená",J269,0)</f>
        <v>0</v>
      </c>
      <c r="BI269" s="216">
        <f>IF(N269="nulová",J269,0)</f>
        <v>0</v>
      </c>
      <c r="BJ269" s="16" t="s">
        <v>138</v>
      </c>
      <c r="BK269" s="216">
        <f>ROUND(I269*H269,2)</f>
        <v>0</v>
      </c>
      <c r="BL269" s="16" t="s">
        <v>137</v>
      </c>
      <c r="BM269" s="215" t="s">
        <v>871</v>
      </c>
    </row>
    <row r="270" spans="1:65" s="12" customFormat="1" ht="22.9" customHeight="1">
      <c r="B270" s="187"/>
      <c r="C270" s="188"/>
      <c r="D270" s="189" t="s">
        <v>75</v>
      </c>
      <c r="E270" s="201" t="s">
        <v>872</v>
      </c>
      <c r="F270" s="201" t="s">
        <v>873</v>
      </c>
      <c r="G270" s="188"/>
      <c r="H270" s="188"/>
      <c r="I270" s="191"/>
      <c r="J270" s="202">
        <f>BK270</f>
        <v>0</v>
      </c>
      <c r="K270" s="188"/>
      <c r="L270" s="193"/>
      <c r="M270" s="194"/>
      <c r="N270" s="195"/>
      <c r="O270" s="195"/>
      <c r="P270" s="196">
        <f>SUM(P271:P275)</f>
        <v>0</v>
      </c>
      <c r="Q270" s="195"/>
      <c r="R270" s="196">
        <f>SUM(R271:R275)</f>
        <v>0.19587649999999998</v>
      </c>
      <c r="S270" s="195"/>
      <c r="T270" s="197">
        <f>SUM(T271:T275)</f>
        <v>0</v>
      </c>
      <c r="AR270" s="198" t="s">
        <v>84</v>
      </c>
      <c r="AT270" s="199" t="s">
        <v>75</v>
      </c>
      <c r="AU270" s="199" t="s">
        <v>84</v>
      </c>
      <c r="AY270" s="198" t="s">
        <v>131</v>
      </c>
      <c r="BK270" s="200">
        <f>SUM(BK271:BK275)</f>
        <v>0</v>
      </c>
    </row>
    <row r="271" spans="1:65" s="2" customFormat="1" ht="21.75" customHeight="1">
      <c r="A271" s="33"/>
      <c r="B271" s="34"/>
      <c r="C271" s="203" t="s">
        <v>874</v>
      </c>
      <c r="D271" s="203" t="s">
        <v>133</v>
      </c>
      <c r="E271" s="204" t="s">
        <v>875</v>
      </c>
      <c r="F271" s="205" t="s">
        <v>876</v>
      </c>
      <c r="G271" s="206" t="s">
        <v>176</v>
      </c>
      <c r="H271" s="207">
        <v>22.54</v>
      </c>
      <c r="I271" s="208"/>
      <c r="J271" s="209">
        <f>ROUND(I271*H271,2)</f>
        <v>0</v>
      </c>
      <c r="K271" s="210"/>
      <c r="L271" s="38"/>
      <c r="M271" s="211" t="s">
        <v>1</v>
      </c>
      <c r="N271" s="212" t="s">
        <v>42</v>
      </c>
      <c r="O271" s="70"/>
      <c r="P271" s="213">
        <f>O271*H271</f>
        <v>0</v>
      </c>
      <c r="Q271" s="213">
        <v>0</v>
      </c>
      <c r="R271" s="213">
        <f>Q271*H271</f>
        <v>0</v>
      </c>
      <c r="S271" s="213">
        <v>0</v>
      </c>
      <c r="T271" s="214">
        <f>S271*H271</f>
        <v>0</v>
      </c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R271" s="215" t="s">
        <v>137</v>
      </c>
      <c r="AT271" s="215" t="s">
        <v>133</v>
      </c>
      <c r="AU271" s="215" t="s">
        <v>138</v>
      </c>
      <c r="AY271" s="16" t="s">
        <v>131</v>
      </c>
      <c r="BE271" s="216">
        <f>IF(N271="základná",J271,0)</f>
        <v>0</v>
      </c>
      <c r="BF271" s="216">
        <f>IF(N271="znížená",J271,0)</f>
        <v>0</v>
      </c>
      <c r="BG271" s="216">
        <f>IF(N271="zákl. prenesená",J271,0)</f>
        <v>0</v>
      </c>
      <c r="BH271" s="216">
        <f>IF(N271="zníž. prenesená",J271,0)</f>
        <v>0</v>
      </c>
      <c r="BI271" s="216">
        <f>IF(N271="nulová",J271,0)</f>
        <v>0</v>
      </c>
      <c r="BJ271" s="16" t="s">
        <v>138</v>
      </c>
      <c r="BK271" s="216">
        <f>ROUND(I271*H271,2)</f>
        <v>0</v>
      </c>
      <c r="BL271" s="16" t="s">
        <v>137</v>
      </c>
      <c r="BM271" s="215" t="s">
        <v>877</v>
      </c>
    </row>
    <row r="272" spans="1:65" s="2" customFormat="1" ht="21.75" customHeight="1">
      <c r="A272" s="33"/>
      <c r="B272" s="34"/>
      <c r="C272" s="217" t="s">
        <v>878</v>
      </c>
      <c r="D272" s="217" t="s">
        <v>147</v>
      </c>
      <c r="E272" s="218" t="s">
        <v>879</v>
      </c>
      <c r="F272" s="219" t="s">
        <v>880</v>
      </c>
      <c r="G272" s="220" t="s">
        <v>176</v>
      </c>
      <c r="H272" s="221">
        <v>22.765000000000001</v>
      </c>
      <c r="I272" s="222"/>
      <c r="J272" s="223">
        <f>ROUND(I272*H272,2)</f>
        <v>0</v>
      </c>
      <c r="K272" s="224"/>
      <c r="L272" s="225"/>
      <c r="M272" s="226" t="s">
        <v>1</v>
      </c>
      <c r="N272" s="227" t="s">
        <v>42</v>
      </c>
      <c r="O272" s="70"/>
      <c r="P272" s="213">
        <f>O272*H272</f>
        <v>0</v>
      </c>
      <c r="Q272" s="213">
        <v>8.0999999999999996E-3</v>
      </c>
      <c r="R272" s="213">
        <f>Q272*H272</f>
        <v>0.18439649999999999</v>
      </c>
      <c r="S272" s="213">
        <v>0</v>
      </c>
      <c r="T272" s="214">
        <f>S272*H272</f>
        <v>0</v>
      </c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R272" s="215" t="s">
        <v>151</v>
      </c>
      <c r="AT272" s="215" t="s">
        <v>147</v>
      </c>
      <c r="AU272" s="215" t="s">
        <v>138</v>
      </c>
      <c r="AY272" s="16" t="s">
        <v>131</v>
      </c>
      <c r="BE272" s="216">
        <f>IF(N272="základná",J272,0)</f>
        <v>0</v>
      </c>
      <c r="BF272" s="216">
        <f>IF(N272="znížená",J272,0)</f>
        <v>0</v>
      </c>
      <c r="BG272" s="216">
        <f>IF(N272="zákl. prenesená",J272,0)</f>
        <v>0</v>
      </c>
      <c r="BH272" s="216">
        <f>IF(N272="zníž. prenesená",J272,0)</f>
        <v>0</v>
      </c>
      <c r="BI272" s="216">
        <f>IF(N272="nulová",J272,0)</f>
        <v>0</v>
      </c>
      <c r="BJ272" s="16" t="s">
        <v>138</v>
      </c>
      <c r="BK272" s="216">
        <f>ROUND(I272*H272,2)</f>
        <v>0</v>
      </c>
      <c r="BL272" s="16" t="s">
        <v>137</v>
      </c>
      <c r="BM272" s="215" t="s">
        <v>881</v>
      </c>
    </row>
    <row r="273" spans="1:65" s="2" customFormat="1" ht="21.75" customHeight="1">
      <c r="A273" s="33"/>
      <c r="B273" s="34"/>
      <c r="C273" s="203" t="s">
        <v>882</v>
      </c>
      <c r="D273" s="203" t="s">
        <v>133</v>
      </c>
      <c r="E273" s="204" t="s">
        <v>883</v>
      </c>
      <c r="F273" s="205" t="s">
        <v>884</v>
      </c>
      <c r="G273" s="206" t="s">
        <v>435</v>
      </c>
      <c r="H273" s="207">
        <v>19.649999999999999</v>
      </c>
      <c r="I273" s="208"/>
      <c r="J273" s="209">
        <f>ROUND(I273*H273,2)</f>
        <v>0</v>
      </c>
      <c r="K273" s="210"/>
      <c r="L273" s="38"/>
      <c r="M273" s="211" t="s">
        <v>1</v>
      </c>
      <c r="N273" s="212" t="s">
        <v>42</v>
      </c>
      <c r="O273" s="70"/>
      <c r="P273" s="213">
        <f>O273*H273</f>
        <v>0</v>
      </c>
      <c r="Q273" s="213">
        <v>1.8015267175572501E-4</v>
      </c>
      <c r="R273" s="213">
        <f>Q273*H273</f>
        <v>3.5399999999999963E-3</v>
      </c>
      <c r="S273" s="213">
        <v>0</v>
      </c>
      <c r="T273" s="214">
        <f>S273*H273</f>
        <v>0</v>
      </c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R273" s="215" t="s">
        <v>137</v>
      </c>
      <c r="AT273" s="215" t="s">
        <v>133</v>
      </c>
      <c r="AU273" s="215" t="s">
        <v>138</v>
      </c>
      <c r="AY273" s="16" t="s">
        <v>131</v>
      </c>
      <c r="BE273" s="216">
        <f>IF(N273="základná",J273,0)</f>
        <v>0</v>
      </c>
      <c r="BF273" s="216">
        <f>IF(N273="znížená",J273,0)</f>
        <v>0</v>
      </c>
      <c r="BG273" s="216">
        <f>IF(N273="zákl. prenesená",J273,0)</f>
        <v>0</v>
      </c>
      <c r="BH273" s="216">
        <f>IF(N273="zníž. prenesená",J273,0)</f>
        <v>0</v>
      </c>
      <c r="BI273" s="216">
        <f>IF(N273="nulová",J273,0)</f>
        <v>0</v>
      </c>
      <c r="BJ273" s="16" t="s">
        <v>138</v>
      </c>
      <c r="BK273" s="216">
        <f>ROUND(I273*H273,2)</f>
        <v>0</v>
      </c>
      <c r="BL273" s="16" t="s">
        <v>137</v>
      </c>
      <c r="BM273" s="215" t="s">
        <v>885</v>
      </c>
    </row>
    <row r="274" spans="1:65" s="2" customFormat="1" ht="21.75" customHeight="1">
      <c r="A274" s="33"/>
      <c r="B274" s="34"/>
      <c r="C274" s="217" t="s">
        <v>886</v>
      </c>
      <c r="D274" s="217" t="s">
        <v>147</v>
      </c>
      <c r="E274" s="218" t="s">
        <v>887</v>
      </c>
      <c r="F274" s="219" t="s">
        <v>888</v>
      </c>
      <c r="G274" s="220" t="s">
        <v>435</v>
      </c>
      <c r="H274" s="221">
        <v>19.847000000000001</v>
      </c>
      <c r="I274" s="222"/>
      <c r="J274" s="223">
        <f>ROUND(I274*H274,2)</f>
        <v>0</v>
      </c>
      <c r="K274" s="224"/>
      <c r="L274" s="225"/>
      <c r="M274" s="226" t="s">
        <v>1</v>
      </c>
      <c r="N274" s="227" t="s">
        <v>42</v>
      </c>
      <c r="O274" s="70"/>
      <c r="P274" s="213">
        <f>O274*H274</f>
        <v>0</v>
      </c>
      <c r="Q274" s="213">
        <v>4.0006046253841901E-4</v>
      </c>
      <c r="R274" s="213">
        <f>Q274*H274</f>
        <v>7.9400000000000026E-3</v>
      </c>
      <c r="S274" s="213">
        <v>0</v>
      </c>
      <c r="T274" s="214">
        <f>S274*H274</f>
        <v>0</v>
      </c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R274" s="215" t="s">
        <v>151</v>
      </c>
      <c r="AT274" s="215" t="s">
        <v>147</v>
      </c>
      <c r="AU274" s="215" t="s">
        <v>138</v>
      </c>
      <c r="AY274" s="16" t="s">
        <v>131</v>
      </c>
      <c r="BE274" s="216">
        <f>IF(N274="základná",J274,0)</f>
        <v>0</v>
      </c>
      <c r="BF274" s="216">
        <f>IF(N274="znížená",J274,0)</f>
        <v>0</v>
      </c>
      <c r="BG274" s="216">
        <f>IF(N274="zákl. prenesená",J274,0)</f>
        <v>0</v>
      </c>
      <c r="BH274" s="216">
        <f>IF(N274="zníž. prenesená",J274,0)</f>
        <v>0</v>
      </c>
      <c r="BI274" s="216">
        <f>IF(N274="nulová",J274,0)</f>
        <v>0</v>
      </c>
      <c r="BJ274" s="16" t="s">
        <v>138</v>
      </c>
      <c r="BK274" s="216">
        <f>ROUND(I274*H274,2)</f>
        <v>0</v>
      </c>
      <c r="BL274" s="16" t="s">
        <v>137</v>
      </c>
      <c r="BM274" s="215" t="s">
        <v>889</v>
      </c>
    </row>
    <row r="275" spans="1:65" s="2" customFormat="1" ht="21.75" customHeight="1">
      <c r="A275" s="33"/>
      <c r="B275" s="34"/>
      <c r="C275" s="203" t="s">
        <v>890</v>
      </c>
      <c r="D275" s="203" t="s">
        <v>133</v>
      </c>
      <c r="E275" s="204" t="s">
        <v>891</v>
      </c>
      <c r="F275" s="205" t="s">
        <v>892</v>
      </c>
      <c r="G275" s="206" t="s">
        <v>150</v>
      </c>
      <c r="H275" s="207">
        <v>0.19600000000000001</v>
      </c>
      <c r="I275" s="208"/>
      <c r="J275" s="209">
        <f>ROUND(I275*H275,2)</f>
        <v>0</v>
      </c>
      <c r="K275" s="210"/>
      <c r="L275" s="38"/>
      <c r="M275" s="211" t="s">
        <v>1</v>
      </c>
      <c r="N275" s="212" t="s">
        <v>42</v>
      </c>
      <c r="O275" s="70"/>
      <c r="P275" s="213">
        <f>O275*H275</f>
        <v>0</v>
      </c>
      <c r="Q275" s="213">
        <v>0</v>
      </c>
      <c r="R275" s="213">
        <f>Q275*H275</f>
        <v>0</v>
      </c>
      <c r="S275" s="213">
        <v>0</v>
      </c>
      <c r="T275" s="214">
        <f>S275*H275</f>
        <v>0</v>
      </c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R275" s="215" t="s">
        <v>137</v>
      </c>
      <c r="AT275" s="215" t="s">
        <v>133</v>
      </c>
      <c r="AU275" s="215" t="s">
        <v>138</v>
      </c>
      <c r="AY275" s="16" t="s">
        <v>131</v>
      </c>
      <c r="BE275" s="216">
        <f>IF(N275="základná",J275,0)</f>
        <v>0</v>
      </c>
      <c r="BF275" s="216">
        <f>IF(N275="znížená",J275,0)</f>
        <v>0</v>
      </c>
      <c r="BG275" s="216">
        <f>IF(N275="zákl. prenesená",J275,0)</f>
        <v>0</v>
      </c>
      <c r="BH275" s="216">
        <f>IF(N275="zníž. prenesená",J275,0)</f>
        <v>0</v>
      </c>
      <c r="BI275" s="216">
        <f>IF(N275="nulová",J275,0)</f>
        <v>0</v>
      </c>
      <c r="BJ275" s="16" t="s">
        <v>138</v>
      </c>
      <c r="BK275" s="216">
        <f>ROUND(I275*H275,2)</f>
        <v>0</v>
      </c>
      <c r="BL275" s="16" t="s">
        <v>137</v>
      </c>
      <c r="BM275" s="215" t="s">
        <v>893</v>
      </c>
    </row>
    <row r="276" spans="1:65" s="12" customFormat="1" ht="22.9" customHeight="1">
      <c r="B276" s="187"/>
      <c r="C276" s="188"/>
      <c r="D276" s="189" t="s">
        <v>75</v>
      </c>
      <c r="E276" s="201" t="s">
        <v>894</v>
      </c>
      <c r="F276" s="201" t="s">
        <v>895</v>
      </c>
      <c r="G276" s="188"/>
      <c r="H276" s="188"/>
      <c r="I276" s="191"/>
      <c r="J276" s="202">
        <f>BK276</f>
        <v>0</v>
      </c>
      <c r="K276" s="188"/>
      <c r="L276" s="193"/>
      <c r="M276" s="194"/>
      <c r="N276" s="195"/>
      <c r="O276" s="195"/>
      <c r="P276" s="196">
        <f>SUM(P277:P279)</f>
        <v>0</v>
      </c>
      <c r="Q276" s="195"/>
      <c r="R276" s="196">
        <f>SUM(R277:R279)</f>
        <v>0.89889500000000122</v>
      </c>
      <c r="S276" s="195"/>
      <c r="T276" s="197">
        <f>SUM(T277:T279)</f>
        <v>0</v>
      </c>
      <c r="AR276" s="198" t="s">
        <v>84</v>
      </c>
      <c r="AT276" s="199" t="s">
        <v>75</v>
      </c>
      <c r="AU276" s="199" t="s">
        <v>84</v>
      </c>
      <c r="AY276" s="198" t="s">
        <v>131</v>
      </c>
      <c r="BK276" s="200">
        <f>SUM(BK277:BK279)</f>
        <v>0</v>
      </c>
    </row>
    <row r="277" spans="1:65" s="2" customFormat="1" ht="21.75" customHeight="1">
      <c r="A277" s="33"/>
      <c r="B277" s="34"/>
      <c r="C277" s="203" t="s">
        <v>896</v>
      </c>
      <c r="D277" s="203" t="s">
        <v>133</v>
      </c>
      <c r="E277" s="204" t="s">
        <v>897</v>
      </c>
      <c r="F277" s="205" t="s">
        <v>898</v>
      </c>
      <c r="G277" s="206" t="s">
        <v>176</v>
      </c>
      <c r="H277" s="207">
        <v>36.1</v>
      </c>
      <c r="I277" s="208"/>
      <c r="J277" s="209">
        <f>ROUND(I277*H277,2)</f>
        <v>0</v>
      </c>
      <c r="K277" s="210"/>
      <c r="L277" s="38"/>
      <c r="M277" s="211" t="s">
        <v>1</v>
      </c>
      <c r="N277" s="212" t="s">
        <v>42</v>
      </c>
      <c r="O277" s="70"/>
      <c r="P277" s="213">
        <f>O277*H277</f>
        <v>0</v>
      </c>
      <c r="Q277" s="213">
        <v>2.8500000000000001E-3</v>
      </c>
      <c r="R277" s="213">
        <f>Q277*H277</f>
        <v>0.102885</v>
      </c>
      <c r="S277" s="213">
        <v>0</v>
      </c>
      <c r="T277" s="214">
        <f>S277*H277</f>
        <v>0</v>
      </c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R277" s="215" t="s">
        <v>137</v>
      </c>
      <c r="AT277" s="215" t="s">
        <v>133</v>
      </c>
      <c r="AU277" s="215" t="s">
        <v>138</v>
      </c>
      <c r="AY277" s="16" t="s">
        <v>131</v>
      </c>
      <c r="BE277" s="216">
        <f>IF(N277="základná",J277,0)</f>
        <v>0</v>
      </c>
      <c r="BF277" s="216">
        <f>IF(N277="znížená",J277,0)</f>
        <v>0</v>
      </c>
      <c r="BG277" s="216">
        <f>IF(N277="zákl. prenesená",J277,0)</f>
        <v>0</v>
      </c>
      <c r="BH277" s="216">
        <f>IF(N277="zníž. prenesená",J277,0)</f>
        <v>0</v>
      </c>
      <c r="BI277" s="216">
        <f>IF(N277="nulová",J277,0)</f>
        <v>0</v>
      </c>
      <c r="BJ277" s="16" t="s">
        <v>138</v>
      </c>
      <c r="BK277" s="216">
        <f>ROUND(I277*H277,2)</f>
        <v>0</v>
      </c>
      <c r="BL277" s="16" t="s">
        <v>137</v>
      </c>
      <c r="BM277" s="215" t="s">
        <v>899</v>
      </c>
    </row>
    <row r="278" spans="1:65" s="2" customFormat="1" ht="21.75" customHeight="1">
      <c r="A278" s="33"/>
      <c r="B278" s="34"/>
      <c r="C278" s="217" t="s">
        <v>900</v>
      </c>
      <c r="D278" s="217" t="s">
        <v>147</v>
      </c>
      <c r="E278" s="218" t="s">
        <v>901</v>
      </c>
      <c r="F278" s="219" t="s">
        <v>902</v>
      </c>
      <c r="G278" s="220" t="s">
        <v>176</v>
      </c>
      <c r="H278" s="221">
        <v>37.905000000000001</v>
      </c>
      <c r="I278" s="222"/>
      <c r="J278" s="223">
        <f>ROUND(I278*H278,2)</f>
        <v>0</v>
      </c>
      <c r="K278" s="224"/>
      <c r="L278" s="225"/>
      <c r="M278" s="226" t="s">
        <v>1</v>
      </c>
      <c r="N278" s="227" t="s">
        <v>42</v>
      </c>
      <c r="O278" s="70"/>
      <c r="P278" s="213">
        <f>O278*H278</f>
        <v>0</v>
      </c>
      <c r="Q278" s="213">
        <v>2.1000131908719199E-2</v>
      </c>
      <c r="R278" s="213">
        <f>Q278*H278</f>
        <v>0.79601000000000122</v>
      </c>
      <c r="S278" s="213">
        <v>0</v>
      </c>
      <c r="T278" s="214">
        <f>S278*H278</f>
        <v>0</v>
      </c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R278" s="215" t="s">
        <v>151</v>
      </c>
      <c r="AT278" s="215" t="s">
        <v>147</v>
      </c>
      <c r="AU278" s="215" t="s">
        <v>138</v>
      </c>
      <c r="AY278" s="16" t="s">
        <v>131</v>
      </c>
      <c r="BE278" s="216">
        <f>IF(N278="základná",J278,0)</f>
        <v>0</v>
      </c>
      <c r="BF278" s="216">
        <f>IF(N278="znížená",J278,0)</f>
        <v>0</v>
      </c>
      <c r="BG278" s="216">
        <f>IF(N278="zákl. prenesená",J278,0)</f>
        <v>0</v>
      </c>
      <c r="BH278" s="216">
        <f>IF(N278="zníž. prenesená",J278,0)</f>
        <v>0</v>
      </c>
      <c r="BI278" s="216">
        <f>IF(N278="nulová",J278,0)</f>
        <v>0</v>
      </c>
      <c r="BJ278" s="16" t="s">
        <v>138</v>
      </c>
      <c r="BK278" s="216">
        <f>ROUND(I278*H278,2)</f>
        <v>0</v>
      </c>
      <c r="BL278" s="16" t="s">
        <v>137</v>
      </c>
      <c r="BM278" s="215" t="s">
        <v>903</v>
      </c>
    </row>
    <row r="279" spans="1:65" s="2" customFormat="1" ht="21.75" customHeight="1">
      <c r="A279" s="33"/>
      <c r="B279" s="34"/>
      <c r="C279" s="203" t="s">
        <v>904</v>
      </c>
      <c r="D279" s="203" t="s">
        <v>133</v>
      </c>
      <c r="E279" s="204" t="s">
        <v>905</v>
      </c>
      <c r="F279" s="205" t="s">
        <v>906</v>
      </c>
      <c r="G279" s="206" t="s">
        <v>150</v>
      </c>
      <c r="H279" s="207">
        <v>0.81399999999999995</v>
      </c>
      <c r="I279" s="208"/>
      <c r="J279" s="209">
        <f>ROUND(I279*H279,2)</f>
        <v>0</v>
      </c>
      <c r="K279" s="210"/>
      <c r="L279" s="38"/>
      <c r="M279" s="211" t="s">
        <v>1</v>
      </c>
      <c r="N279" s="212" t="s">
        <v>42</v>
      </c>
      <c r="O279" s="70"/>
      <c r="P279" s="213">
        <f>O279*H279</f>
        <v>0</v>
      </c>
      <c r="Q279" s="213">
        <v>0</v>
      </c>
      <c r="R279" s="213">
        <f>Q279*H279</f>
        <v>0</v>
      </c>
      <c r="S279" s="213">
        <v>0</v>
      </c>
      <c r="T279" s="214">
        <f>S279*H279</f>
        <v>0</v>
      </c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R279" s="215" t="s">
        <v>137</v>
      </c>
      <c r="AT279" s="215" t="s">
        <v>133</v>
      </c>
      <c r="AU279" s="215" t="s">
        <v>138</v>
      </c>
      <c r="AY279" s="16" t="s">
        <v>131</v>
      </c>
      <c r="BE279" s="216">
        <f>IF(N279="základná",J279,0)</f>
        <v>0</v>
      </c>
      <c r="BF279" s="216">
        <f>IF(N279="znížená",J279,0)</f>
        <v>0</v>
      </c>
      <c r="BG279" s="216">
        <f>IF(N279="zákl. prenesená",J279,0)</f>
        <v>0</v>
      </c>
      <c r="BH279" s="216">
        <f>IF(N279="zníž. prenesená",J279,0)</f>
        <v>0</v>
      </c>
      <c r="BI279" s="216">
        <f>IF(N279="nulová",J279,0)</f>
        <v>0</v>
      </c>
      <c r="BJ279" s="16" t="s">
        <v>138</v>
      </c>
      <c r="BK279" s="216">
        <f>ROUND(I279*H279,2)</f>
        <v>0</v>
      </c>
      <c r="BL279" s="16" t="s">
        <v>137</v>
      </c>
      <c r="BM279" s="215" t="s">
        <v>907</v>
      </c>
    </row>
    <row r="280" spans="1:65" s="12" customFormat="1" ht="22.9" customHeight="1">
      <c r="B280" s="187"/>
      <c r="C280" s="188"/>
      <c r="D280" s="189" t="s">
        <v>75</v>
      </c>
      <c r="E280" s="201" t="s">
        <v>908</v>
      </c>
      <c r="F280" s="201" t="s">
        <v>909</v>
      </c>
      <c r="G280" s="188"/>
      <c r="H280" s="188"/>
      <c r="I280" s="191"/>
      <c r="J280" s="202">
        <f>BK280</f>
        <v>0</v>
      </c>
      <c r="K280" s="188"/>
      <c r="L280" s="193"/>
      <c r="M280" s="194"/>
      <c r="N280" s="195"/>
      <c r="O280" s="195"/>
      <c r="P280" s="196">
        <f>SUM(P281:P284)</f>
        <v>0</v>
      </c>
      <c r="Q280" s="195"/>
      <c r="R280" s="196">
        <f>SUM(R281:R284)</f>
        <v>4.5227642400000004E-2</v>
      </c>
      <c r="S280" s="195"/>
      <c r="T280" s="197">
        <f>SUM(T281:T284)</f>
        <v>0</v>
      </c>
      <c r="AR280" s="198" t="s">
        <v>84</v>
      </c>
      <c r="AT280" s="199" t="s">
        <v>75</v>
      </c>
      <c r="AU280" s="199" t="s">
        <v>84</v>
      </c>
      <c r="AY280" s="198" t="s">
        <v>131</v>
      </c>
      <c r="BK280" s="200">
        <f>SUM(BK281:BK284)</f>
        <v>0</v>
      </c>
    </row>
    <row r="281" spans="1:65" s="2" customFormat="1" ht="21.75" customHeight="1">
      <c r="A281" s="33"/>
      <c r="B281" s="34"/>
      <c r="C281" s="203" t="s">
        <v>910</v>
      </c>
      <c r="D281" s="203" t="s">
        <v>133</v>
      </c>
      <c r="E281" s="204" t="s">
        <v>911</v>
      </c>
      <c r="F281" s="205" t="s">
        <v>912</v>
      </c>
      <c r="G281" s="206" t="s">
        <v>176</v>
      </c>
      <c r="H281" s="207">
        <v>38.880000000000003</v>
      </c>
      <c r="I281" s="208"/>
      <c r="J281" s="209">
        <f>ROUND(I281*H281,2)</f>
        <v>0</v>
      </c>
      <c r="K281" s="210"/>
      <c r="L281" s="38"/>
      <c r="M281" s="211" t="s">
        <v>1</v>
      </c>
      <c r="N281" s="212" t="s">
        <v>42</v>
      </c>
      <c r="O281" s="70"/>
      <c r="P281" s="213">
        <f>O281*H281</f>
        <v>0</v>
      </c>
      <c r="Q281" s="213">
        <v>1.5034E-4</v>
      </c>
      <c r="R281" s="213">
        <f>Q281*H281</f>
        <v>5.8452192000000005E-3</v>
      </c>
      <c r="S281" s="213">
        <v>0</v>
      </c>
      <c r="T281" s="214">
        <f>S281*H281</f>
        <v>0</v>
      </c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R281" s="215" t="s">
        <v>137</v>
      </c>
      <c r="AT281" s="215" t="s">
        <v>133</v>
      </c>
      <c r="AU281" s="215" t="s">
        <v>138</v>
      </c>
      <c r="AY281" s="16" t="s">
        <v>131</v>
      </c>
      <c r="BE281" s="216">
        <f>IF(N281="základná",J281,0)</f>
        <v>0</v>
      </c>
      <c r="BF281" s="216">
        <f>IF(N281="znížená",J281,0)</f>
        <v>0</v>
      </c>
      <c r="BG281" s="216">
        <f>IF(N281="zákl. prenesená",J281,0)</f>
        <v>0</v>
      </c>
      <c r="BH281" s="216">
        <f>IF(N281="zníž. prenesená",J281,0)</f>
        <v>0</v>
      </c>
      <c r="BI281" s="216">
        <f>IF(N281="nulová",J281,0)</f>
        <v>0</v>
      </c>
      <c r="BJ281" s="16" t="s">
        <v>138</v>
      </c>
      <c r="BK281" s="216">
        <f>ROUND(I281*H281,2)</f>
        <v>0</v>
      </c>
      <c r="BL281" s="16" t="s">
        <v>137</v>
      </c>
      <c r="BM281" s="215" t="s">
        <v>913</v>
      </c>
    </row>
    <row r="282" spans="1:65" s="2" customFormat="1" ht="33" customHeight="1">
      <c r="A282" s="33"/>
      <c r="B282" s="34"/>
      <c r="C282" s="203" t="s">
        <v>914</v>
      </c>
      <c r="D282" s="203" t="s">
        <v>133</v>
      </c>
      <c r="E282" s="204" t="s">
        <v>915</v>
      </c>
      <c r="F282" s="205" t="s">
        <v>916</v>
      </c>
      <c r="G282" s="206" t="s">
        <v>176</v>
      </c>
      <c r="H282" s="207">
        <v>38.880000000000003</v>
      </c>
      <c r="I282" s="208"/>
      <c r="J282" s="209">
        <f>ROUND(I282*H282,2)</f>
        <v>0</v>
      </c>
      <c r="K282" s="210"/>
      <c r="L282" s="38"/>
      <c r="M282" s="211" t="s">
        <v>1</v>
      </c>
      <c r="N282" s="212" t="s">
        <v>42</v>
      </c>
      <c r="O282" s="70"/>
      <c r="P282" s="213">
        <f>O282*H282</f>
        <v>0</v>
      </c>
      <c r="Q282" s="213">
        <v>6.8165000000000001E-4</v>
      </c>
      <c r="R282" s="213">
        <f>Q282*H282</f>
        <v>2.6502552000000002E-2</v>
      </c>
      <c r="S282" s="213">
        <v>0</v>
      </c>
      <c r="T282" s="214">
        <f>S282*H282</f>
        <v>0</v>
      </c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R282" s="215" t="s">
        <v>137</v>
      </c>
      <c r="AT282" s="215" t="s">
        <v>133</v>
      </c>
      <c r="AU282" s="215" t="s">
        <v>138</v>
      </c>
      <c r="AY282" s="16" t="s">
        <v>131</v>
      </c>
      <c r="BE282" s="216">
        <f>IF(N282="základná",J282,0)</f>
        <v>0</v>
      </c>
      <c r="BF282" s="216">
        <f>IF(N282="znížená",J282,0)</f>
        <v>0</v>
      </c>
      <c r="BG282" s="216">
        <f>IF(N282="zákl. prenesená",J282,0)</f>
        <v>0</v>
      </c>
      <c r="BH282" s="216">
        <f>IF(N282="zníž. prenesená",J282,0)</f>
        <v>0</v>
      </c>
      <c r="BI282" s="216">
        <f>IF(N282="nulová",J282,0)</f>
        <v>0</v>
      </c>
      <c r="BJ282" s="16" t="s">
        <v>138</v>
      </c>
      <c r="BK282" s="216">
        <f>ROUND(I282*H282,2)</f>
        <v>0</v>
      </c>
      <c r="BL282" s="16" t="s">
        <v>137</v>
      </c>
      <c r="BM282" s="215" t="s">
        <v>917</v>
      </c>
    </row>
    <row r="283" spans="1:65" s="2" customFormat="1" ht="21.75" customHeight="1">
      <c r="A283" s="33"/>
      <c r="B283" s="34"/>
      <c r="C283" s="203" t="s">
        <v>918</v>
      </c>
      <c r="D283" s="203" t="s">
        <v>133</v>
      </c>
      <c r="E283" s="204" t="s">
        <v>919</v>
      </c>
      <c r="F283" s="205" t="s">
        <v>920</v>
      </c>
      <c r="G283" s="206" t="s">
        <v>176</v>
      </c>
      <c r="H283" s="207">
        <v>23.56</v>
      </c>
      <c r="I283" s="208"/>
      <c r="J283" s="209">
        <f>ROUND(I283*H283,2)</f>
        <v>0</v>
      </c>
      <c r="K283" s="210"/>
      <c r="L283" s="38"/>
      <c r="M283" s="211" t="s">
        <v>1</v>
      </c>
      <c r="N283" s="212" t="s">
        <v>42</v>
      </c>
      <c r="O283" s="70"/>
      <c r="P283" s="213">
        <f>O283*H283</f>
        <v>0</v>
      </c>
      <c r="Q283" s="213">
        <v>3.3333000000000001E-4</v>
      </c>
      <c r="R283" s="213">
        <f>Q283*H283</f>
        <v>7.853254799999999E-3</v>
      </c>
      <c r="S283" s="213">
        <v>0</v>
      </c>
      <c r="T283" s="214">
        <f>S283*H283</f>
        <v>0</v>
      </c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R283" s="215" t="s">
        <v>137</v>
      </c>
      <c r="AT283" s="215" t="s">
        <v>133</v>
      </c>
      <c r="AU283" s="215" t="s">
        <v>138</v>
      </c>
      <c r="AY283" s="16" t="s">
        <v>131</v>
      </c>
      <c r="BE283" s="216">
        <f>IF(N283="základná",J283,0)</f>
        <v>0</v>
      </c>
      <c r="BF283" s="216">
        <f>IF(N283="znížená",J283,0)</f>
        <v>0</v>
      </c>
      <c r="BG283" s="216">
        <f>IF(N283="zákl. prenesená",J283,0)</f>
        <v>0</v>
      </c>
      <c r="BH283" s="216">
        <f>IF(N283="zníž. prenesená",J283,0)</f>
        <v>0</v>
      </c>
      <c r="BI283" s="216">
        <f>IF(N283="nulová",J283,0)</f>
        <v>0</v>
      </c>
      <c r="BJ283" s="16" t="s">
        <v>138</v>
      </c>
      <c r="BK283" s="216">
        <f>ROUND(I283*H283,2)</f>
        <v>0</v>
      </c>
      <c r="BL283" s="16" t="s">
        <v>137</v>
      </c>
      <c r="BM283" s="215" t="s">
        <v>921</v>
      </c>
    </row>
    <row r="284" spans="1:65" s="2" customFormat="1" ht="21.75" customHeight="1">
      <c r="A284" s="33"/>
      <c r="B284" s="34"/>
      <c r="C284" s="203" t="s">
        <v>922</v>
      </c>
      <c r="D284" s="203" t="s">
        <v>133</v>
      </c>
      <c r="E284" s="204" t="s">
        <v>923</v>
      </c>
      <c r="F284" s="205" t="s">
        <v>924</v>
      </c>
      <c r="G284" s="206" t="s">
        <v>176</v>
      </c>
      <c r="H284" s="207">
        <v>15.08</v>
      </c>
      <c r="I284" s="208"/>
      <c r="J284" s="209">
        <f>ROUND(I284*H284,2)</f>
        <v>0</v>
      </c>
      <c r="K284" s="210"/>
      <c r="L284" s="38"/>
      <c r="M284" s="211" t="s">
        <v>1</v>
      </c>
      <c r="N284" s="212" t="s">
        <v>42</v>
      </c>
      <c r="O284" s="70"/>
      <c r="P284" s="213">
        <f>O284*H284</f>
        <v>0</v>
      </c>
      <c r="Q284" s="213">
        <v>3.3333000000000001E-4</v>
      </c>
      <c r="R284" s="213">
        <f>Q284*H284</f>
        <v>5.0266164000000004E-3</v>
      </c>
      <c r="S284" s="213">
        <v>0</v>
      </c>
      <c r="T284" s="214">
        <f>S284*H284</f>
        <v>0</v>
      </c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R284" s="215" t="s">
        <v>137</v>
      </c>
      <c r="AT284" s="215" t="s">
        <v>133</v>
      </c>
      <c r="AU284" s="215" t="s">
        <v>138</v>
      </c>
      <c r="AY284" s="16" t="s">
        <v>131</v>
      </c>
      <c r="BE284" s="216">
        <f>IF(N284="základná",J284,0)</f>
        <v>0</v>
      </c>
      <c r="BF284" s="216">
        <f>IF(N284="znížená",J284,0)</f>
        <v>0</v>
      </c>
      <c r="BG284" s="216">
        <f>IF(N284="zákl. prenesená",J284,0)</f>
        <v>0</v>
      </c>
      <c r="BH284" s="216">
        <f>IF(N284="zníž. prenesená",J284,0)</f>
        <v>0</v>
      </c>
      <c r="BI284" s="216">
        <f>IF(N284="nulová",J284,0)</f>
        <v>0</v>
      </c>
      <c r="BJ284" s="16" t="s">
        <v>138</v>
      </c>
      <c r="BK284" s="216">
        <f>ROUND(I284*H284,2)</f>
        <v>0</v>
      </c>
      <c r="BL284" s="16" t="s">
        <v>137</v>
      </c>
      <c r="BM284" s="215" t="s">
        <v>925</v>
      </c>
    </row>
    <row r="285" spans="1:65" s="12" customFormat="1" ht="22.9" customHeight="1">
      <c r="B285" s="187"/>
      <c r="C285" s="188"/>
      <c r="D285" s="189" t="s">
        <v>75</v>
      </c>
      <c r="E285" s="201" t="s">
        <v>511</v>
      </c>
      <c r="F285" s="201" t="s">
        <v>512</v>
      </c>
      <c r="G285" s="188"/>
      <c r="H285" s="188"/>
      <c r="I285" s="191"/>
      <c r="J285" s="202">
        <f>BK285</f>
        <v>0</v>
      </c>
      <c r="K285" s="188"/>
      <c r="L285" s="193"/>
      <c r="M285" s="194"/>
      <c r="N285" s="195"/>
      <c r="O285" s="195"/>
      <c r="P285" s="196">
        <f>P286</f>
        <v>0</v>
      </c>
      <c r="Q285" s="195"/>
      <c r="R285" s="196">
        <f>R286</f>
        <v>7.0374708899999999E-2</v>
      </c>
      <c r="S285" s="195"/>
      <c r="T285" s="197">
        <f>T286</f>
        <v>0</v>
      </c>
      <c r="AR285" s="198" t="s">
        <v>84</v>
      </c>
      <c r="AT285" s="199" t="s">
        <v>75</v>
      </c>
      <c r="AU285" s="199" t="s">
        <v>84</v>
      </c>
      <c r="AY285" s="198" t="s">
        <v>131</v>
      </c>
      <c r="BK285" s="200">
        <f>BK286</f>
        <v>0</v>
      </c>
    </row>
    <row r="286" spans="1:65" s="2" customFormat="1" ht="33" customHeight="1">
      <c r="A286" s="33"/>
      <c r="B286" s="34"/>
      <c r="C286" s="203" t="s">
        <v>926</v>
      </c>
      <c r="D286" s="203" t="s">
        <v>133</v>
      </c>
      <c r="E286" s="204" t="s">
        <v>514</v>
      </c>
      <c r="F286" s="205" t="s">
        <v>927</v>
      </c>
      <c r="G286" s="206" t="s">
        <v>176</v>
      </c>
      <c r="H286" s="207">
        <v>329.93299999999999</v>
      </c>
      <c r="I286" s="208"/>
      <c r="J286" s="209">
        <f>ROUND(I286*H286,2)</f>
        <v>0</v>
      </c>
      <c r="K286" s="210"/>
      <c r="L286" s="38"/>
      <c r="M286" s="228" t="s">
        <v>1</v>
      </c>
      <c r="N286" s="229" t="s">
        <v>42</v>
      </c>
      <c r="O286" s="230"/>
      <c r="P286" s="231">
        <f>O286*H286</f>
        <v>0</v>
      </c>
      <c r="Q286" s="231">
        <v>2.1330000000000001E-4</v>
      </c>
      <c r="R286" s="231">
        <f>Q286*H286</f>
        <v>7.0374708899999999E-2</v>
      </c>
      <c r="S286" s="231">
        <v>0</v>
      </c>
      <c r="T286" s="232">
        <f>S286*H286</f>
        <v>0</v>
      </c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R286" s="215" t="s">
        <v>137</v>
      </c>
      <c r="AT286" s="215" t="s">
        <v>133</v>
      </c>
      <c r="AU286" s="215" t="s">
        <v>138</v>
      </c>
      <c r="AY286" s="16" t="s">
        <v>131</v>
      </c>
      <c r="BE286" s="216">
        <f>IF(N286="základná",J286,0)</f>
        <v>0</v>
      </c>
      <c r="BF286" s="216">
        <f>IF(N286="znížená",J286,0)</f>
        <v>0</v>
      </c>
      <c r="BG286" s="216">
        <f>IF(N286="zákl. prenesená",J286,0)</f>
        <v>0</v>
      </c>
      <c r="BH286" s="216">
        <f>IF(N286="zníž. prenesená",J286,0)</f>
        <v>0</v>
      </c>
      <c r="BI286" s="216">
        <f>IF(N286="nulová",J286,0)</f>
        <v>0</v>
      </c>
      <c r="BJ286" s="16" t="s">
        <v>138</v>
      </c>
      <c r="BK286" s="216">
        <f>ROUND(I286*H286,2)</f>
        <v>0</v>
      </c>
      <c r="BL286" s="16" t="s">
        <v>137</v>
      </c>
      <c r="BM286" s="215" t="s">
        <v>928</v>
      </c>
    </row>
    <row r="287" spans="1:65" s="2" customFormat="1" ht="6.95" customHeight="1">
      <c r="A287" s="33"/>
      <c r="B287" s="53"/>
      <c r="C287" s="54"/>
      <c r="D287" s="54"/>
      <c r="E287" s="54"/>
      <c r="F287" s="54"/>
      <c r="G287" s="54"/>
      <c r="H287" s="54"/>
      <c r="I287" s="151"/>
      <c r="J287" s="54"/>
      <c r="K287" s="54"/>
      <c r="L287" s="38"/>
      <c r="M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</row>
  </sheetData>
  <sheetProtection algorithmName="SHA-512" hashValue="U+h1A9yzFi/8CXZV7EApwtrr07MW3TyJ9FS9/Kn74Vg2ECXALltljSgMpxdn+wDcguXy0UwNStOnDUCCXHJNaw==" saltValue="WZ+wX5O/MSrDxzacL1fLi8fhEVSotO+wSLb8a20YLI0tKS/ifulVk1l2KwUqrcL2yZM2wEtHhisTXuMoqx01bQ==" spinCount="100000" sheet="1" objects="1" scenarios="1" formatColumns="0" formatRows="0" autoFilter="0"/>
  <autoFilter ref="C137:K286"/>
  <mergeCells count="9">
    <mergeCell ref="E87:H87"/>
    <mergeCell ref="E128:H128"/>
    <mergeCell ref="E130:H13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7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AT2" s="16" t="s">
        <v>91</v>
      </c>
    </row>
    <row r="3" spans="1:46" s="1" customFormat="1" ht="6.95" hidden="1" customHeight="1">
      <c r="B3" s="108"/>
      <c r="C3" s="109"/>
      <c r="D3" s="109"/>
      <c r="E3" s="109"/>
      <c r="F3" s="109"/>
      <c r="G3" s="109"/>
      <c r="H3" s="109"/>
      <c r="I3" s="110"/>
      <c r="J3" s="109"/>
      <c r="K3" s="109"/>
      <c r="L3" s="19"/>
      <c r="AT3" s="16" t="s">
        <v>76</v>
      </c>
    </row>
    <row r="4" spans="1:46" s="1" customFormat="1" ht="24.95" hidden="1" customHeight="1">
      <c r="B4" s="19"/>
      <c r="D4" s="111" t="s">
        <v>95</v>
      </c>
      <c r="I4" s="107"/>
      <c r="L4" s="19"/>
      <c r="M4" s="112" t="s">
        <v>10</v>
      </c>
      <c r="AT4" s="16" t="s">
        <v>4</v>
      </c>
    </row>
    <row r="5" spans="1:46" s="1" customFormat="1" ht="6.95" hidden="1" customHeight="1">
      <c r="B5" s="19"/>
      <c r="I5" s="107"/>
      <c r="L5" s="19"/>
    </row>
    <row r="6" spans="1:46" s="1" customFormat="1" ht="12" hidden="1" customHeight="1">
      <c r="B6" s="19"/>
      <c r="D6" s="113" t="s">
        <v>16</v>
      </c>
      <c r="I6" s="107"/>
      <c r="L6" s="19"/>
    </row>
    <row r="7" spans="1:46" s="1" customFormat="1" ht="16.5" hidden="1" customHeight="1">
      <c r="B7" s="19"/>
      <c r="E7" s="298" t="str">
        <f>'Rekapitulácia stavby'!K6</f>
        <v>Stavebné úpravy hasičskej zbrojnice v Starej Ľubovni</v>
      </c>
      <c r="F7" s="299"/>
      <c r="G7" s="299"/>
      <c r="H7" s="299"/>
      <c r="I7" s="107"/>
      <c r="L7" s="19"/>
    </row>
    <row r="8" spans="1:46" s="2" customFormat="1" ht="12" hidden="1" customHeight="1">
      <c r="A8" s="33"/>
      <c r="B8" s="38"/>
      <c r="C8" s="33"/>
      <c r="D8" s="113" t="s">
        <v>96</v>
      </c>
      <c r="E8" s="33"/>
      <c r="F8" s="33"/>
      <c r="G8" s="33"/>
      <c r="H8" s="33"/>
      <c r="I8" s="114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hidden="1" customHeight="1">
      <c r="A9" s="33"/>
      <c r="B9" s="38"/>
      <c r="C9" s="33"/>
      <c r="D9" s="33"/>
      <c r="E9" s="300" t="s">
        <v>929</v>
      </c>
      <c r="F9" s="301"/>
      <c r="G9" s="301"/>
      <c r="H9" s="301"/>
      <c r="I9" s="114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 hidden="1">
      <c r="A10" s="33"/>
      <c r="B10" s="38"/>
      <c r="C10" s="33"/>
      <c r="D10" s="33"/>
      <c r="E10" s="33"/>
      <c r="F10" s="33"/>
      <c r="G10" s="33"/>
      <c r="H10" s="33"/>
      <c r="I10" s="114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hidden="1" customHeight="1">
      <c r="A11" s="33"/>
      <c r="B11" s="38"/>
      <c r="C11" s="33"/>
      <c r="D11" s="113" t="s">
        <v>18</v>
      </c>
      <c r="E11" s="33"/>
      <c r="F11" s="115" t="s">
        <v>1</v>
      </c>
      <c r="G11" s="33"/>
      <c r="H11" s="33"/>
      <c r="I11" s="116" t="s">
        <v>19</v>
      </c>
      <c r="J11" s="115" t="s">
        <v>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hidden="1" customHeight="1">
      <c r="A12" s="33"/>
      <c r="B12" s="38"/>
      <c r="C12" s="33"/>
      <c r="D12" s="113" t="s">
        <v>20</v>
      </c>
      <c r="E12" s="33"/>
      <c r="F12" s="115" t="s">
        <v>21</v>
      </c>
      <c r="G12" s="33"/>
      <c r="H12" s="33"/>
      <c r="I12" s="116" t="s">
        <v>22</v>
      </c>
      <c r="J12" s="117" t="str">
        <f>'Rekapitulácia stavby'!AN8</f>
        <v>19. 3. 2020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hidden="1" customHeight="1">
      <c r="A13" s="33"/>
      <c r="B13" s="38"/>
      <c r="C13" s="33"/>
      <c r="D13" s="33"/>
      <c r="E13" s="33"/>
      <c r="F13" s="33"/>
      <c r="G13" s="33"/>
      <c r="H13" s="33"/>
      <c r="I13" s="114"/>
      <c r="J13" s="33"/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hidden="1" customHeight="1">
      <c r="A14" s="33"/>
      <c r="B14" s="38"/>
      <c r="C14" s="33"/>
      <c r="D14" s="113" t="s">
        <v>24</v>
      </c>
      <c r="E14" s="33"/>
      <c r="F14" s="33"/>
      <c r="G14" s="33"/>
      <c r="H14" s="33"/>
      <c r="I14" s="116" t="s">
        <v>25</v>
      </c>
      <c r="J14" s="115" t="s">
        <v>1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hidden="1" customHeight="1">
      <c r="A15" s="33"/>
      <c r="B15" s="38"/>
      <c r="C15" s="33"/>
      <c r="D15" s="33"/>
      <c r="E15" s="115" t="s">
        <v>26</v>
      </c>
      <c r="F15" s="33"/>
      <c r="G15" s="33"/>
      <c r="H15" s="33"/>
      <c r="I15" s="116" t="s">
        <v>27</v>
      </c>
      <c r="J15" s="115" t="s">
        <v>1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hidden="1" customHeight="1">
      <c r="A16" s="33"/>
      <c r="B16" s="38"/>
      <c r="C16" s="33"/>
      <c r="D16" s="33"/>
      <c r="E16" s="33"/>
      <c r="F16" s="33"/>
      <c r="G16" s="33"/>
      <c r="H16" s="33"/>
      <c r="I16" s="114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hidden="1" customHeight="1">
      <c r="A17" s="33"/>
      <c r="B17" s="38"/>
      <c r="C17" s="33"/>
      <c r="D17" s="113" t="s">
        <v>28</v>
      </c>
      <c r="E17" s="33"/>
      <c r="F17" s="33"/>
      <c r="G17" s="33"/>
      <c r="H17" s="33"/>
      <c r="I17" s="116" t="s">
        <v>25</v>
      </c>
      <c r="J17" s="29" t="str">
        <f>'Rekapitulácia stavby'!AN13</f>
        <v>Vyplň údaj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hidden="1" customHeight="1">
      <c r="A18" s="33"/>
      <c r="B18" s="38"/>
      <c r="C18" s="33"/>
      <c r="D18" s="33"/>
      <c r="E18" s="302" t="str">
        <f>'Rekapitulácia stavby'!E14</f>
        <v>Vyplň údaj</v>
      </c>
      <c r="F18" s="303"/>
      <c r="G18" s="303"/>
      <c r="H18" s="303"/>
      <c r="I18" s="116" t="s">
        <v>27</v>
      </c>
      <c r="J18" s="29" t="str">
        <f>'Rekapitulácia stavby'!AN14</f>
        <v>Vyplň údaj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hidden="1" customHeight="1">
      <c r="A19" s="33"/>
      <c r="B19" s="38"/>
      <c r="C19" s="33"/>
      <c r="D19" s="33"/>
      <c r="E19" s="33"/>
      <c r="F19" s="33"/>
      <c r="G19" s="33"/>
      <c r="H19" s="33"/>
      <c r="I19" s="114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hidden="1" customHeight="1">
      <c r="A20" s="33"/>
      <c r="B20" s="38"/>
      <c r="C20" s="33"/>
      <c r="D20" s="113" t="s">
        <v>30</v>
      </c>
      <c r="E20" s="33"/>
      <c r="F20" s="33"/>
      <c r="G20" s="33"/>
      <c r="H20" s="33"/>
      <c r="I20" s="116" t="s">
        <v>25</v>
      </c>
      <c r="J20" s="115" t="s">
        <v>1</v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hidden="1" customHeight="1">
      <c r="A21" s="33"/>
      <c r="B21" s="38"/>
      <c r="C21" s="33"/>
      <c r="D21" s="33"/>
      <c r="E21" s="115" t="s">
        <v>31</v>
      </c>
      <c r="F21" s="33"/>
      <c r="G21" s="33"/>
      <c r="H21" s="33"/>
      <c r="I21" s="116" t="s">
        <v>27</v>
      </c>
      <c r="J21" s="115" t="s">
        <v>1</v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hidden="1" customHeight="1">
      <c r="A22" s="33"/>
      <c r="B22" s="38"/>
      <c r="C22" s="33"/>
      <c r="D22" s="33"/>
      <c r="E22" s="33"/>
      <c r="F22" s="33"/>
      <c r="G22" s="33"/>
      <c r="H22" s="33"/>
      <c r="I22" s="114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hidden="1" customHeight="1">
      <c r="A23" s="33"/>
      <c r="B23" s="38"/>
      <c r="C23" s="33"/>
      <c r="D23" s="113" t="s">
        <v>33</v>
      </c>
      <c r="E23" s="33"/>
      <c r="F23" s="33"/>
      <c r="G23" s="33"/>
      <c r="H23" s="33"/>
      <c r="I23" s="116" t="s">
        <v>25</v>
      </c>
      <c r="J23" s="115" t="s">
        <v>1</v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hidden="1" customHeight="1">
      <c r="A24" s="33"/>
      <c r="B24" s="38"/>
      <c r="C24" s="33"/>
      <c r="D24" s="33"/>
      <c r="E24" s="115" t="s">
        <v>34</v>
      </c>
      <c r="F24" s="33"/>
      <c r="G24" s="33"/>
      <c r="H24" s="33"/>
      <c r="I24" s="116" t="s">
        <v>27</v>
      </c>
      <c r="J24" s="115" t="s">
        <v>1</v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hidden="1" customHeight="1">
      <c r="A25" s="33"/>
      <c r="B25" s="38"/>
      <c r="C25" s="33"/>
      <c r="D25" s="33"/>
      <c r="E25" s="33"/>
      <c r="F25" s="33"/>
      <c r="G25" s="33"/>
      <c r="H25" s="33"/>
      <c r="I25" s="114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hidden="1" customHeight="1">
      <c r="A26" s="33"/>
      <c r="B26" s="38"/>
      <c r="C26" s="33"/>
      <c r="D26" s="113" t="s">
        <v>35</v>
      </c>
      <c r="E26" s="33"/>
      <c r="F26" s="33"/>
      <c r="G26" s="33"/>
      <c r="H26" s="33"/>
      <c r="I26" s="114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hidden="1" customHeight="1">
      <c r="A27" s="118"/>
      <c r="B27" s="119"/>
      <c r="C27" s="118"/>
      <c r="D27" s="118"/>
      <c r="E27" s="304" t="s">
        <v>1</v>
      </c>
      <c r="F27" s="304"/>
      <c r="G27" s="304"/>
      <c r="H27" s="304"/>
      <c r="I27" s="120"/>
      <c r="J27" s="118"/>
      <c r="K27" s="118"/>
      <c r="L27" s="121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pans="1:31" s="2" customFormat="1" ht="6.95" hidden="1" customHeight="1">
      <c r="A28" s="33"/>
      <c r="B28" s="38"/>
      <c r="C28" s="33"/>
      <c r="D28" s="33"/>
      <c r="E28" s="33"/>
      <c r="F28" s="33"/>
      <c r="G28" s="33"/>
      <c r="H28" s="33"/>
      <c r="I28" s="114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hidden="1" customHeight="1">
      <c r="A29" s="33"/>
      <c r="B29" s="38"/>
      <c r="C29" s="33"/>
      <c r="D29" s="122"/>
      <c r="E29" s="122"/>
      <c r="F29" s="122"/>
      <c r="G29" s="122"/>
      <c r="H29" s="122"/>
      <c r="I29" s="123"/>
      <c r="J29" s="122"/>
      <c r="K29" s="122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hidden="1" customHeight="1">
      <c r="A30" s="33"/>
      <c r="B30" s="38"/>
      <c r="C30" s="33"/>
      <c r="D30" s="124" t="s">
        <v>36</v>
      </c>
      <c r="E30" s="33"/>
      <c r="F30" s="33"/>
      <c r="G30" s="33"/>
      <c r="H30" s="33"/>
      <c r="I30" s="114"/>
      <c r="J30" s="125">
        <f>ROUND(J127, 2)</f>
        <v>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hidden="1" customHeight="1">
      <c r="A31" s="33"/>
      <c r="B31" s="38"/>
      <c r="C31" s="33"/>
      <c r="D31" s="122"/>
      <c r="E31" s="122"/>
      <c r="F31" s="122"/>
      <c r="G31" s="122"/>
      <c r="H31" s="122"/>
      <c r="I31" s="123"/>
      <c r="J31" s="122"/>
      <c r="K31" s="122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hidden="1" customHeight="1">
      <c r="A32" s="33"/>
      <c r="B32" s="38"/>
      <c r="C32" s="33"/>
      <c r="D32" s="33"/>
      <c r="E32" s="33"/>
      <c r="F32" s="126" t="s">
        <v>38</v>
      </c>
      <c r="G32" s="33"/>
      <c r="H32" s="33"/>
      <c r="I32" s="127" t="s">
        <v>37</v>
      </c>
      <c r="J32" s="126" t="s">
        <v>39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hidden="1" customHeight="1">
      <c r="A33" s="33"/>
      <c r="B33" s="38"/>
      <c r="C33" s="33"/>
      <c r="D33" s="128" t="s">
        <v>40</v>
      </c>
      <c r="E33" s="113" t="s">
        <v>41</v>
      </c>
      <c r="F33" s="129">
        <f>ROUND((SUM(BE127:BE196)),  2)</f>
        <v>0</v>
      </c>
      <c r="G33" s="33"/>
      <c r="H33" s="33"/>
      <c r="I33" s="130">
        <v>0.2</v>
      </c>
      <c r="J33" s="129">
        <f>ROUND(((SUM(BE127:BE196))*I33),  2)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hidden="1" customHeight="1">
      <c r="A34" s="33"/>
      <c r="B34" s="38"/>
      <c r="C34" s="33"/>
      <c r="D34" s="33"/>
      <c r="E34" s="113" t="s">
        <v>42</v>
      </c>
      <c r="F34" s="129">
        <f>ROUND((SUM(BF127:BF196)),  2)</f>
        <v>0</v>
      </c>
      <c r="G34" s="33"/>
      <c r="H34" s="33"/>
      <c r="I34" s="130">
        <v>0.2</v>
      </c>
      <c r="J34" s="129">
        <f>ROUND(((SUM(BF127:BF196))*I34),  2)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8"/>
      <c r="C35" s="33"/>
      <c r="D35" s="33"/>
      <c r="E35" s="113" t="s">
        <v>43</v>
      </c>
      <c r="F35" s="129">
        <f>ROUND((SUM(BG127:BG196)),  2)</f>
        <v>0</v>
      </c>
      <c r="G35" s="33"/>
      <c r="H35" s="33"/>
      <c r="I35" s="130">
        <v>0.2</v>
      </c>
      <c r="J35" s="129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8"/>
      <c r="C36" s="33"/>
      <c r="D36" s="33"/>
      <c r="E36" s="113" t="s">
        <v>44</v>
      </c>
      <c r="F36" s="129">
        <f>ROUND((SUM(BH127:BH196)),  2)</f>
        <v>0</v>
      </c>
      <c r="G36" s="33"/>
      <c r="H36" s="33"/>
      <c r="I36" s="130">
        <v>0.2</v>
      </c>
      <c r="J36" s="129">
        <f>0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8"/>
      <c r="C37" s="33"/>
      <c r="D37" s="33"/>
      <c r="E37" s="113" t="s">
        <v>45</v>
      </c>
      <c r="F37" s="129">
        <f>ROUND((SUM(BI127:BI196)),  2)</f>
        <v>0</v>
      </c>
      <c r="G37" s="33"/>
      <c r="H37" s="33"/>
      <c r="I37" s="130">
        <v>0</v>
      </c>
      <c r="J37" s="129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hidden="1" customHeight="1">
      <c r="A38" s="33"/>
      <c r="B38" s="38"/>
      <c r="C38" s="33"/>
      <c r="D38" s="33"/>
      <c r="E38" s="33"/>
      <c r="F38" s="33"/>
      <c r="G38" s="33"/>
      <c r="H38" s="33"/>
      <c r="I38" s="114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hidden="1" customHeight="1">
      <c r="A39" s="33"/>
      <c r="B39" s="38"/>
      <c r="C39" s="131"/>
      <c r="D39" s="132" t="s">
        <v>46</v>
      </c>
      <c r="E39" s="133"/>
      <c r="F39" s="133"/>
      <c r="G39" s="134" t="s">
        <v>47</v>
      </c>
      <c r="H39" s="135" t="s">
        <v>48</v>
      </c>
      <c r="I39" s="136"/>
      <c r="J39" s="137">
        <f>SUM(J30:J37)</f>
        <v>0</v>
      </c>
      <c r="K39" s="138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hidden="1" customHeight="1">
      <c r="A40" s="33"/>
      <c r="B40" s="38"/>
      <c r="C40" s="33"/>
      <c r="D40" s="33"/>
      <c r="E40" s="33"/>
      <c r="F40" s="33"/>
      <c r="G40" s="33"/>
      <c r="H40" s="33"/>
      <c r="I40" s="114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hidden="1" customHeight="1">
      <c r="B41" s="19"/>
      <c r="I41" s="107"/>
      <c r="L41" s="19"/>
    </row>
    <row r="42" spans="1:31" s="1" customFormat="1" ht="14.45" hidden="1" customHeight="1">
      <c r="B42" s="19"/>
      <c r="I42" s="107"/>
      <c r="L42" s="19"/>
    </row>
    <row r="43" spans="1:31" s="1" customFormat="1" ht="14.45" hidden="1" customHeight="1">
      <c r="B43" s="19"/>
      <c r="I43" s="107"/>
      <c r="L43" s="19"/>
    </row>
    <row r="44" spans="1:31" s="1" customFormat="1" ht="14.45" hidden="1" customHeight="1">
      <c r="B44" s="19"/>
      <c r="I44" s="107"/>
      <c r="L44" s="19"/>
    </row>
    <row r="45" spans="1:31" s="1" customFormat="1" ht="14.45" hidden="1" customHeight="1">
      <c r="B45" s="19"/>
      <c r="I45" s="107"/>
      <c r="L45" s="19"/>
    </row>
    <row r="46" spans="1:31" s="1" customFormat="1" ht="14.45" hidden="1" customHeight="1">
      <c r="B46" s="19"/>
      <c r="I46" s="107"/>
      <c r="L46" s="19"/>
    </row>
    <row r="47" spans="1:31" s="1" customFormat="1" ht="14.45" hidden="1" customHeight="1">
      <c r="B47" s="19"/>
      <c r="I47" s="107"/>
      <c r="L47" s="19"/>
    </row>
    <row r="48" spans="1:31" s="1" customFormat="1" ht="14.45" hidden="1" customHeight="1">
      <c r="B48" s="19"/>
      <c r="I48" s="107"/>
      <c r="L48" s="19"/>
    </row>
    <row r="49" spans="1:31" s="1" customFormat="1" ht="14.45" hidden="1" customHeight="1">
      <c r="B49" s="19"/>
      <c r="I49" s="107"/>
      <c r="L49" s="19"/>
    </row>
    <row r="50" spans="1:31" s="2" customFormat="1" ht="14.45" hidden="1" customHeight="1">
      <c r="B50" s="50"/>
      <c r="D50" s="139" t="s">
        <v>49</v>
      </c>
      <c r="E50" s="140"/>
      <c r="F50" s="140"/>
      <c r="G50" s="139" t="s">
        <v>50</v>
      </c>
      <c r="H50" s="140"/>
      <c r="I50" s="141"/>
      <c r="J50" s="140"/>
      <c r="K50" s="140"/>
      <c r="L50" s="50"/>
    </row>
    <row r="51" spans="1:31" ht="11.25" hidden="1">
      <c r="B51" s="19"/>
      <c r="L51" s="19"/>
    </row>
    <row r="52" spans="1:31" ht="11.25" hidden="1">
      <c r="B52" s="19"/>
      <c r="L52" s="19"/>
    </row>
    <row r="53" spans="1:31" ht="11.25" hidden="1">
      <c r="B53" s="19"/>
      <c r="L53" s="19"/>
    </row>
    <row r="54" spans="1:31" ht="11.25" hidden="1">
      <c r="B54" s="19"/>
      <c r="L54" s="19"/>
    </row>
    <row r="55" spans="1:31" ht="11.25" hidden="1">
      <c r="B55" s="19"/>
      <c r="L55" s="19"/>
    </row>
    <row r="56" spans="1:31" ht="11.25" hidden="1">
      <c r="B56" s="19"/>
      <c r="L56" s="19"/>
    </row>
    <row r="57" spans="1:31" ht="11.25" hidden="1">
      <c r="B57" s="19"/>
      <c r="L57" s="19"/>
    </row>
    <row r="58" spans="1:31" ht="11.25" hidden="1">
      <c r="B58" s="19"/>
      <c r="L58" s="19"/>
    </row>
    <row r="59" spans="1:31" ht="11.25" hidden="1">
      <c r="B59" s="19"/>
      <c r="L59" s="19"/>
    </row>
    <row r="60" spans="1:31" ht="11.25" hidden="1">
      <c r="B60" s="19"/>
      <c r="L60" s="19"/>
    </row>
    <row r="61" spans="1:31" s="2" customFormat="1" ht="12.75" hidden="1">
      <c r="A61" s="33"/>
      <c r="B61" s="38"/>
      <c r="C61" s="33"/>
      <c r="D61" s="142" t="s">
        <v>51</v>
      </c>
      <c r="E61" s="143"/>
      <c r="F61" s="144" t="s">
        <v>52</v>
      </c>
      <c r="G61" s="142" t="s">
        <v>51</v>
      </c>
      <c r="H61" s="143"/>
      <c r="I61" s="145"/>
      <c r="J61" s="146" t="s">
        <v>52</v>
      </c>
      <c r="K61" s="143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 hidden="1">
      <c r="B62" s="19"/>
      <c r="L62" s="19"/>
    </row>
    <row r="63" spans="1:31" ht="11.25" hidden="1">
      <c r="B63" s="19"/>
      <c r="L63" s="19"/>
    </row>
    <row r="64" spans="1:31" ht="11.25" hidden="1">
      <c r="B64" s="19"/>
      <c r="L64" s="19"/>
    </row>
    <row r="65" spans="1:31" s="2" customFormat="1" ht="12.75" hidden="1">
      <c r="A65" s="33"/>
      <c r="B65" s="38"/>
      <c r="C65" s="33"/>
      <c r="D65" s="139" t="s">
        <v>53</v>
      </c>
      <c r="E65" s="147"/>
      <c r="F65" s="147"/>
      <c r="G65" s="139" t="s">
        <v>54</v>
      </c>
      <c r="H65" s="147"/>
      <c r="I65" s="148"/>
      <c r="J65" s="147"/>
      <c r="K65" s="147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 hidden="1">
      <c r="B66" s="19"/>
      <c r="L66" s="19"/>
    </row>
    <row r="67" spans="1:31" ht="11.25" hidden="1">
      <c r="B67" s="19"/>
      <c r="L67" s="19"/>
    </row>
    <row r="68" spans="1:31" ht="11.25" hidden="1">
      <c r="B68" s="19"/>
      <c r="L68" s="19"/>
    </row>
    <row r="69" spans="1:31" ht="11.25" hidden="1">
      <c r="B69" s="19"/>
      <c r="L69" s="19"/>
    </row>
    <row r="70" spans="1:31" ht="11.25" hidden="1">
      <c r="B70" s="19"/>
      <c r="L70" s="19"/>
    </row>
    <row r="71" spans="1:31" ht="11.25" hidden="1">
      <c r="B71" s="19"/>
      <c r="L71" s="19"/>
    </row>
    <row r="72" spans="1:31" ht="11.25" hidden="1">
      <c r="B72" s="19"/>
      <c r="L72" s="19"/>
    </row>
    <row r="73" spans="1:31" ht="11.25" hidden="1">
      <c r="B73" s="19"/>
      <c r="L73" s="19"/>
    </row>
    <row r="74" spans="1:31" ht="11.25" hidden="1">
      <c r="B74" s="19"/>
      <c r="L74" s="19"/>
    </row>
    <row r="75" spans="1:31" ht="11.25" hidden="1">
      <c r="B75" s="19"/>
      <c r="L75" s="19"/>
    </row>
    <row r="76" spans="1:31" s="2" customFormat="1" ht="12.75" hidden="1">
      <c r="A76" s="33"/>
      <c r="B76" s="38"/>
      <c r="C76" s="33"/>
      <c r="D76" s="142" t="s">
        <v>51</v>
      </c>
      <c r="E76" s="143"/>
      <c r="F76" s="144" t="s">
        <v>52</v>
      </c>
      <c r="G76" s="142" t="s">
        <v>51</v>
      </c>
      <c r="H76" s="143"/>
      <c r="I76" s="145"/>
      <c r="J76" s="146" t="s">
        <v>52</v>
      </c>
      <c r="K76" s="143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hidden="1" customHeight="1">
      <c r="A77" s="33"/>
      <c r="B77" s="149"/>
      <c r="C77" s="150"/>
      <c r="D77" s="150"/>
      <c r="E77" s="150"/>
      <c r="F77" s="150"/>
      <c r="G77" s="150"/>
      <c r="H77" s="150"/>
      <c r="I77" s="151"/>
      <c r="J77" s="150"/>
      <c r="K77" s="150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78" spans="1:31" ht="11.25" hidden="1"/>
    <row r="79" spans="1:31" ht="11.25" hidden="1"/>
    <row r="80" spans="1:31" ht="11.25" hidden="1"/>
    <row r="81" spans="1:47" s="2" customFormat="1" ht="6.95" hidden="1" customHeight="1">
      <c r="A81" s="33"/>
      <c r="B81" s="152"/>
      <c r="C81" s="153"/>
      <c r="D81" s="153"/>
      <c r="E81" s="153"/>
      <c r="F81" s="153"/>
      <c r="G81" s="153"/>
      <c r="H81" s="153"/>
      <c r="I81" s="154"/>
      <c r="J81" s="153"/>
      <c r="K81" s="153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hidden="1" customHeight="1">
      <c r="A82" s="33"/>
      <c r="B82" s="34"/>
      <c r="C82" s="22" t="s">
        <v>98</v>
      </c>
      <c r="D82" s="35"/>
      <c r="E82" s="35"/>
      <c r="F82" s="35"/>
      <c r="G82" s="35"/>
      <c r="H82" s="35"/>
      <c r="I82" s="114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hidden="1" customHeight="1">
      <c r="A83" s="33"/>
      <c r="B83" s="34"/>
      <c r="C83" s="35"/>
      <c r="D83" s="35"/>
      <c r="E83" s="35"/>
      <c r="F83" s="35"/>
      <c r="G83" s="35"/>
      <c r="H83" s="35"/>
      <c r="I83" s="114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hidden="1" customHeight="1">
      <c r="A84" s="33"/>
      <c r="B84" s="34"/>
      <c r="C84" s="28" t="s">
        <v>16</v>
      </c>
      <c r="D84" s="35"/>
      <c r="E84" s="35"/>
      <c r="F84" s="35"/>
      <c r="G84" s="35"/>
      <c r="H84" s="35"/>
      <c r="I84" s="114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hidden="1" customHeight="1">
      <c r="A85" s="33"/>
      <c r="B85" s="34"/>
      <c r="C85" s="35"/>
      <c r="D85" s="35"/>
      <c r="E85" s="305" t="str">
        <f>E7</f>
        <v>Stavebné úpravy hasičskej zbrojnice v Starej Ľubovni</v>
      </c>
      <c r="F85" s="306"/>
      <c r="G85" s="306"/>
      <c r="H85" s="306"/>
      <c r="I85" s="114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hidden="1" customHeight="1">
      <c r="A86" s="33"/>
      <c r="B86" s="34"/>
      <c r="C86" s="28" t="s">
        <v>96</v>
      </c>
      <c r="D86" s="35"/>
      <c r="E86" s="35"/>
      <c r="F86" s="35"/>
      <c r="G86" s="35"/>
      <c r="H86" s="35"/>
      <c r="I86" s="114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hidden="1" customHeight="1">
      <c r="A87" s="33"/>
      <c r="B87" s="34"/>
      <c r="C87" s="35"/>
      <c r="D87" s="35"/>
      <c r="E87" s="257" t="str">
        <f>E9</f>
        <v>03 - TZB</v>
      </c>
      <c r="F87" s="307"/>
      <c r="G87" s="307"/>
      <c r="H87" s="307"/>
      <c r="I87" s="114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hidden="1" customHeight="1">
      <c r="A88" s="33"/>
      <c r="B88" s="34"/>
      <c r="C88" s="35"/>
      <c r="D88" s="35"/>
      <c r="E88" s="35"/>
      <c r="F88" s="35"/>
      <c r="G88" s="35"/>
      <c r="H88" s="35"/>
      <c r="I88" s="114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hidden="1" customHeight="1">
      <c r="A89" s="33"/>
      <c r="B89" s="34"/>
      <c r="C89" s="28" t="s">
        <v>20</v>
      </c>
      <c r="D89" s="35"/>
      <c r="E89" s="35"/>
      <c r="F89" s="26" t="str">
        <f>F12</f>
        <v>Stará Ľuovňa</v>
      </c>
      <c r="G89" s="35"/>
      <c r="H89" s="35"/>
      <c r="I89" s="116" t="s">
        <v>22</v>
      </c>
      <c r="J89" s="65" t="str">
        <f>IF(J12="","",J12)</f>
        <v>19. 3. 2020</v>
      </c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hidden="1" customHeight="1">
      <c r="A90" s="33"/>
      <c r="B90" s="34"/>
      <c r="C90" s="35"/>
      <c r="D90" s="35"/>
      <c r="E90" s="35"/>
      <c r="F90" s="35"/>
      <c r="G90" s="35"/>
      <c r="H90" s="35"/>
      <c r="I90" s="114"/>
      <c r="J90" s="35"/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hidden="1" customHeight="1">
      <c r="A91" s="33"/>
      <c r="B91" s="34"/>
      <c r="C91" s="28" t="s">
        <v>24</v>
      </c>
      <c r="D91" s="35"/>
      <c r="E91" s="35"/>
      <c r="F91" s="26" t="str">
        <f>E15</f>
        <v>Mesto Stará Ľubovňa</v>
      </c>
      <c r="G91" s="35"/>
      <c r="H91" s="35"/>
      <c r="I91" s="116" t="s">
        <v>30</v>
      </c>
      <c r="J91" s="31" t="str">
        <f>E21</f>
        <v>Ing. Vladislav Slosarčik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hidden="1" customHeight="1">
      <c r="A92" s="33"/>
      <c r="B92" s="34"/>
      <c r="C92" s="28" t="s">
        <v>28</v>
      </c>
      <c r="D92" s="35"/>
      <c r="E92" s="35"/>
      <c r="F92" s="26" t="str">
        <f>IF(E18="","",E18)</f>
        <v>Vyplň údaj</v>
      </c>
      <c r="G92" s="35"/>
      <c r="H92" s="35"/>
      <c r="I92" s="116" t="s">
        <v>33</v>
      </c>
      <c r="J92" s="31" t="str">
        <f>E24</f>
        <v>Ing. Slosarčik</v>
      </c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hidden="1" customHeight="1">
      <c r="A93" s="33"/>
      <c r="B93" s="34"/>
      <c r="C93" s="35"/>
      <c r="D93" s="35"/>
      <c r="E93" s="35"/>
      <c r="F93" s="35"/>
      <c r="G93" s="35"/>
      <c r="H93" s="35"/>
      <c r="I93" s="114"/>
      <c r="J93" s="35"/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hidden="1" customHeight="1">
      <c r="A94" s="33"/>
      <c r="B94" s="34"/>
      <c r="C94" s="155" t="s">
        <v>99</v>
      </c>
      <c r="D94" s="156"/>
      <c r="E94" s="156"/>
      <c r="F94" s="156"/>
      <c r="G94" s="156"/>
      <c r="H94" s="156"/>
      <c r="I94" s="157"/>
      <c r="J94" s="158" t="s">
        <v>100</v>
      </c>
      <c r="K94" s="156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hidden="1" customHeight="1">
      <c r="A95" s="33"/>
      <c r="B95" s="34"/>
      <c r="C95" s="35"/>
      <c r="D95" s="35"/>
      <c r="E95" s="35"/>
      <c r="F95" s="35"/>
      <c r="G95" s="35"/>
      <c r="H95" s="35"/>
      <c r="I95" s="114"/>
      <c r="J95" s="35"/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hidden="1" customHeight="1">
      <c r="A96" s="33"/>
      <c r="B96" s="34"/>
      <c r="C96" s="159" t="s">
        <v>101</v>
      </c>
      <c r="D96" s="35"/>
      <c r="E96" s="35"/>
      <c r="F96" s="35"/>
      <c r="G96" s="35"/>
      <c r="H96" s="35"/>
      <c r="I96" s="114"/>
      <c r="J96" s="83">
        <f>J127</f>
        <v>0</v>
      </c>
      <c r="K96" s="35"/>
      <c r="L96" s="50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102</v>
      </c>
    </row>
    <row r="97" spans="1:31" s="9" customFormat="1" ht="24.95" hidden="1" customHeight="1">
      <c r="B97" s="160"/>
      <c r="C97" s="161"/>
      <c r="D97" s="162" t="s">
        <v>103</v>
      </c>
      <c r="E97" s="163"/>
      <c r="F97" s="163"/>
      <c r="G97" s="163"/>
      <c r="H97" s="163"/>
      <c r="I97" s="164"/>
      <c r="J97" s="165">
        <f>J128</f>
        <v>0</v>
      </c>
      <c r="K97" s="161"/>
      <c r="L97" s="166"/>
    </row>
    <row r="98" spans="1:31" s="10" customFormat="1" ht="19.899999999999999" hidden="1" customHeight="1">
      <c r="B98" s="167"/>
      <c r="C98" s="168"/>
      <c r="D98" s="169" t="s">
        <v>109</v>
      </c>
      <c r="E98" s="170"/>
      <c r="F98" s="170"/>
      <c r="G98" s="170"/>
      <c r="H98" s="170"/>
      <c r="I98" s="171"/>
      <c r="J98" s="172">
        <f>J129</f>
        <v>0</v>
      </c>
      <c r="K98" s="168"/>
      <c r="L98" s="173"/>
    </row>
    <row r="99" spans="1:31" s="9" customFormat="1" ht="24.95" hidden="1" customHeight="1">
      <c r="B99" s="160"/>
      <c r="C99" s="161"/>
      <c r="D99" s="162" t="s">
        <v>520</v>
      </c>
      <c r="E99" s="163"/>
      <c r="F99" s="163"/>
      <c r="G99" s="163"/>
      <c r="H99" s="163"/>
      <c r="I99" s="164"/>
      <c r="J99" s="165">
        <f>J131</f>
        <v>0</v>
      </c>
      <c r="K99" s="161"/>
      <c r="L99" s="166"/>
    </row>
    <row r="100" spans="1:31" s="10" customFormat="1" ht="19.899999999999999" hidden="1" customHeight="1">
      <c r="B100" s="167"/>
      <c r="C100" s="168"/>
      <c r="D100" s="169" t="s">
        <v>113</v>
      </c>
      <c r="E100" s="170"/>
      <c r="F100" s="170"/>
      <c r="G100" s="170"/>
      <c r="H100" s="170"/>
      <c r="I100" s="171"/>
      <c r="J100" s="172">
        <f>J132</f>
        <v>0</v>
      </c>
      <c r="K100" s="168"/>
      <c r="L100" s="173"/>
    </row>
    <row r="101" spans="1:31" s="10" customFormat="1" ht="19.899999999999999" hidden="1" customHeight="1">
      <c r="B101" s="167"/>
      <c r="C101" s="168"/>
      <c r="D101" s="169" t="s">
        <v>930</v>
      </c>
      <c r="E101" s="170"/>
      <c r="F101" s="170"/>
      <c r="G101" s="170"/>
      <c r="H101" s="170"/>
      <c r="I101" s="171"/>
      <c r="J101" s="172">
        <f>J137</f>
        <v>0</v>
      </c>
      <c r="K101" s="168"/>
      <c r="L101" s="173"/>
    </row>
    <row r="102" spans="1:31" s="10" customFormat="1" ht="19.899999999999999" hidden="1" customHeight="1">
      <c r="B102" s="167"/>
      <c r="C102" s="168"/>
      <c r="D102" s="169" t="s">
        <v>931</v>
      </c>
      <c r="E102" s="170"/>
      <c r="F102" s="170"/>
      <c r="G102" s="170"/>
      <c r="H102" s="170"/>
      <c r="I102" s="171"/>
      <c r="J102" s="172">
        <f>J144</f>
        <v>0</v>
      </c>
      <c r="K102" s="168"/>
      <c r="L102" s="173"/>
    </row>
    <row r="103" spans="1:31" s="10" customFormat="1" ht="19.899999999999999" hidden="1" customHeight="1">
      <c r="B103" s="167"/>
      <c r="C103" s="168"/>
      <c r="D103" s="169" t="s">
        <v>932</v>
      </c>
      <c r="E103" s="170"/>
      <c r="F103" s="170"/>
      <c r="G103" s="170"/>
      <c r="H103" s="170"/>
      <c r="I103" s="171"/>
      <c r="J103" s="172">
        <f>J151</f>
        <v>0</v>
      </c>
      <c r="K103" s="168"/>
      <c r="L103" s="173"/>
    </row>
    <row r="104" spans="1:31" s="10" customFormat="1" ht="19.899999999999999" hidden="1" customHeight="1">
      <c r="B104" s="167"/>
      <c r="C104" s="168"/>
      <c r="D104" s="169" t="s">
        <v>525</v>
      </c>
      <c r="E104" s="170"/>
      <c r="F104" s="170"/>
      <c r="G104" s="170"/>
      <c r="H104" s="170"/>
      <c r="I104" s="171"/>
      <c r="J104" s="172">
        <f>J166</f>
        <v>0</v>
      </c>
      <c r="K104" s="168"/>
      <c r="L104" s="173"/>
    </row>
    <row r="105" spans="1:31" s="10" customFormat="1" ht="19.899999999999999" hidden="1" customHeight="1">
      <c r="B105" s="167"/>
      <c r="C105" s="168"/>
      <c r="D105" s="169" t="s">
        <v>115</v>
      </c>
      <c r="E105" s="170"/>
      <c r="F105" s="170"/>
      <c r="G105" s="170"/>
      <c r="H105" s="170"/>
      <c r="I105" s="171"/>
      <c r="J105" s="172">
        <f>J187</f>
        <v>0</v>
      </c>
      <c r="K105" s="168"/>
      <c r="L105" s="173"/>
    </row>
    <row r="106" spans="1:31" s="10" customFormat="1" ht="19.899999999999999" hidden="1" customHeight="1">
      <c r="B106" s="167"/>
      <c r="C106" s="168"/>
      <c r="D106" s="169" t="s">
        <v>529</v>
      </c>
      <c r="E106" s="170"/>
      <c r="F106" s="170"/>
      <c r="G106" s="170"/>
      <c r="H106" s="170"/>
      <c r="I106" s="171"/>
      <c r="J106" s="172">
        <f>J191</f>
        <v>0</v>
      </c>
      <c r="K106" s="168"/>
      <c r="L106" s="173"/>
    </row>
    <row r="107" spans="1:31" s="9" customFormat="1" ht="24.95" hidden="1" customHeight="1">
      <c r="B107" s="160"/>
      <c r="C107" s="161"/>
      <c r="D107" s="162" t="s">
        <v>933</v>
      </c>
      <c r="E107" s="163"/>
      <c r="F107" s="163"/>
      <c r="G107" s="163"/>
      <c r="H107" s="163"/>
      <c r="I107" s="164"/>
      <c r="J107" s="165">
        <f>J194</f>
        <v>0</v>
      </c>
      <c r="K107" s="161"/>
      <c r="L107" s="166"/>
    </row>
    <row r="108" spans="1:31" s="2" customFormat="1" ht="21.75" hidden="1" customHeight="1">
      <c r="A108" s="33"/>
      <c r="B108" s="34"/>
      <c r="C108" s="35"/>
      <c r="D108" s="35"/>
      <c r="E108" s="35"/>
      <c r="F108" s="35"/>
      <c r="G108" s="35"/>
      <c r="H108" s="35"/>
      <c r="I108" s="114"/>
      <c r="J108" s="35"/>
      <c r="K108" s="35"/>
      <c r="L108" s="50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6.95" hidden="1" customHeight="1">
      <c r="A109" s="33"/>
      <c r="B109" s="53"/>
      <c r="C109" s="54"/>
      <c r="D109" s="54"/>
      <c r="E109" s="54"/>
      <c r="F109" s="54"/>
      <c r="G109" s="54"/>
      <c r="H109" s="54"/>
      <c r="I109" s="151"/>
      <c r="J109" s="54"/>
      <c r="K109" s="54"/>
      <c r="L109" s="50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ht="11.25" hidden="1"/>
    <row r="111" spans="1:31" ht="11.25" hidden="1"/>
    <row r="112" spans="1:31" ht="11.25" hidden="1"/>
    <row r="113" spans="1:63" s="2" customFormat="1" ht="6.95" customHeight="1">
      <c r="A113" s="33"/>
      <c r="B113" s="55"/>
      <c r="C113" s="56"/>
      <c r="D113" s="56"/>
      <c r="E113" s="56"/>
      <c r="F113" s="56"/>
      <c r="G113" s="56"/>
      <c r="H113" s="56"/>
      <c r="I113" s="154"/>
      <c r="J113" s="56"/>
      <c r="K113" s="56"/>
      <c r="L113" s="50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3" s="2" customFormat="1" ht="24.95" customHeight="1">
      <c r="A114" s="33"/>
      <c r="B114" s="34"/>
      <c r="C114" s="22" t="s">
        <v>117</v>
      </c>
      <c r="D114" s="35"/>
      <c r="E114" s="35"/>
      <c r="F114" s="35"/>
      <c r="G114" s="35"/>
      <c r="H114" s="35"/>
      <c r="I114" s="114"/>
      <c r="J114" s="35"/>
      <c r="K114" s="35"/>
      <c r="L114" s="50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3" s="2" customFormat="1" ht="6.95" customHeight="1">
      <c r="A115" s="33"/>
      <c r="B115" s="34"/>
      <c r="C115" s="35"/>
      <c r="D115" s="35"/>
      <c r="E115" s="35"/>
      <c r="F115" s="35"/>
      <c r="G115" s="35"/>
      <c r="H115" s="35"/>
      <c r="I115" s="114"/>
      <c r="J115" s="35"/>
      <c r="K115" s="35"/>
      <c r="L115" s="50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3" s="2" customFormat="1" ht="12" customHeight="1">
      <c r="A116" s="33"/>
      <c r="B116" s="34"/>
      <c r="C116" s="28" t="s">
        <v>16</v>
      </c>
      <c r="D116" s="35"/>
      <c r="E116" s="35"/>
      <c r="F116" s="35"/>
      <c r="G116" s="35"/>
      <c r="H116" s="35"/>
      <c r="I116" s="114"/>
      <c r="J116" s="35"/>
      <c r="K116" s="35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3" s="2" customFormat="1" ht="16.5" customHeight="1">
      <c r="A117" s="33"/>
      <c r="B117" s="34"/>
      <c r="C117" s="35"/>
      <c r="D117" s="35"/>
      <c r="E117" s="305" t="str">
        <f>E7</f>
        <v>Stavebné úpravy hasičskej zbrojnice v Starej Ľubovni</v>
      </c>
      <c r="F117" s="306"/>
      <c r="G117" s="306"/>
      <c r="H117" s="306"/>
      <c r="I117" s="114"/>
      <c r="J117" s="35"/>
      <c r="K117" s="35"/>
      <c r="L117" s="50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3" s="2" customFormat="1" ht="12" customHeight="1">
      <c r="A118" s="33"/>
      <c r="B118" s="34"/>
      <c r="C118" s="28" t="s">
        <v>96</v>
      </c>
      <c r="D118" s="35"/>
      <c r="E118" s="35"/>
      <c r="F118" s="35"/>
      <c r="G118" s="35"/>
      <c r="H118" s="35"/>
      <c r="I118" s="114"/>
      <c r="J118" s="35"/>
      <c r="K118" s="35"/>
      <c r="L118" s="50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3" s="2" customFormat="1" ht="16.5" customHeight="1">
      <c r="A119" s="33"/>
      <c r="B119" s="34"/>
      <c r="C119" s="35"/>
      <c r="D119" s="35"/>
      <c r="E119" s="257" t="str">
        <f>E9</f>
        <v>03 - TZB</v>
      </c>
      <c r="F119" s="307"/>
      <c r="G119" s="307"/>
      <c r="H119" s="307"/>
      <c r="I119" s="114"/>
      <c r="J119" s="35"/>
      <c r="K119" s="35"/>
      <c r="L119" s="50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3" s="2" customFormat="1" ht="6.95" customHeight="1">
      <c r="A120" s="33"/>
      <c r="B120" s="34"/>
      <c r="C120" s="35"/>
      <c r="D120" s="35"/>
      <c r="E120" s="35"/>
      <c r="F120" s="35"/>
      <c r="G120" s="35"/>
      <c r="H120" s="35"/>
      <c r="I120" s="114"/>
      <c r="J120" s="35"/>
      <c r="K120" s="35"/>
      <c r="L120" s="50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3" s="2" customFormat="1" ht="12" customHeight="1">
      <c r="A121" s="33"/>
      <c r="B121" s="34"/>
      <c r="C121" s="28" t="s">
        <v>20</v>
      </c>
      <c r="D121" s="35"/>
      <c r="E121" s="35"/>
      <c r="F121" s="26" t="str">
        <f>F12</f>
        <v>Stará Ľuovňa</v>
      </c>
      <c r="G121" s="35"/>
      <c r="H121" s="35"/>
      <c r="I121" s="116" t="s">
        <v>22</v>
      </c>
      <c r="J121" s="65" t="str">
        <f>IF(J12="","",J12)</f>
        <v>19. 3. 2020</v>
      </c>
      <c r="K121" s="35"/>
      <c r="L121" s="50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3" s="2" customFormat="1" ht="6.95" customHeight="1">
      <c r="A122" s="33"/>
      <c r="B122" s="34"/>
      <c r="C122" s="35"/>
      <c r="D122" s="35"/>
      <c r="E122" s="35"/>
      <c r="F122" s="35"/>
      <c r="G122" s="35"/>
      <c r="H122" s="35"/>
      <c r="I122" s="114"/>
      <c r="J122" s="35"/>
      <c r="K122" s="35"/>
      <c r="L122" s="50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3" s="2" customFormat="1" ht="25.7" customHeight="1">
      <c r="A123" s="33"/>
      <c r="B123" s="34"/>
      <c r="C123" s="28" t="s">
        <v>24</v>
      </c>
      <c r="D123" s="35"/>
      <c r="E123" s="35"/>
      <c r="F123" s="26" t="str">
        <f>E15</f>
        <v>Mesto Stará Ľubovňa</v>
      </c>
      <c r="G123" s="35"/>
      <c r="H123" s="35"/>
      <c r="I123" s="116" t="s">
        <v>30</v>
      </c>
      <c r="J123" s="31" t="str">
        <f>E21</f>
        <v>Ing. Vladislav Slosarčik</v>
      </c>
      <c r="K123" s="35"/>
      <c r="L123" s="50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3" s="2" customFormat="1" ht="15.2" customHeight="1">
      <c r="A124" s="33"/>
      <c r="B124" s="34"/>
      <c r="C124" s="28" t="s">
        <v>28</v>
      </c>
      <c r="D124" s="35"/>
      <c r="E124" s="35"/>
      <c r="F124" s="26" t="str">
        <f>IF(E18="","",E18)</f>
        <v>Vyplň údaj</v>
      </c>
      <c r="G124" s="35"/>
      <c r="H124" s="35"/>
      <c r="I124" s="116" t="s">
        <v>33</v>
      </c>
      <c r="J124" s="31" t="str">
        <f>E24</f>
        <v>Ing. Slosarčik</v>
      </c>
      <c r="K124" s="35"/>
      <c r="L124" s="50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3" s="2" customFormat="1" ht="10.35" customHeight="1">
      <c r="A125" s="33"/>
      <c r="B125" s="34"/>
      <c r="C125" s="35"/>
      <c r="D125" s="35"/>
      <c r="E125" s="35"/>
      <c r="F125" s="35"/>
      <c r="G125" s="35"/>
      <c r="H125" s="35"/>
      <c r="I125" s="114"/>
      <c r="J125" s="35"/>
      <c r="K125" s="35"/>
      <c r="L125" s="50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63" s="11" customFormat="1" ht="29.25" customHeight="1">
      <c r="A126" s="174"/>
      <c r="B126" s="175"/>
      <c r="C126" s="176" t="s">
        <v>118</v>
      </c>
      <c r="D126" s="177" t="s">
        <v>61</v>
      </c>
      <c r="E126" s="177" t="s">
        <v>57</v>
      </c>
      <c r="F126" s="177" t="s">
        <v>58</v>
      </c>
      <c r="G126" s="177" t="s">
        <v>119</v>
      </c>
      <c r="H126" s="177" t="s">
        <v>120</v>
      </c>
      <c r="I126" s="178" t="s">
        <v>121</v>
      </c>
      <c r="J126" s="179" t="s">
        <v>100</v>
      </c>
      <c r="K126" s="180" t="s">
        <v>122</v>
      </c>
      <c r="L126" s="181"/>
      <c r="M126" s="74" t="s">
        <v>1</v>
      </c>
      <c r="N126" s="75" t="s">
        <v>40</v>
      </c>
      <c r="O126" s="75" t="s">
        <v>123</v>
      </c>
      <c r="P126" s="75" t="s">
        <v>124</v>
      </c>
      <c r="Q126" s="75" t="s">
        <v>125</v>
      </c>
      <c r="R126" s="75" t="s">
        <v>126</v>
      </c>
      <c r="S126" s="75" t="s">
        <v>127</v>
      </c>
      <c r="T126" s="76" t="s">
        <v>128</v>
      </c>
      <c r="U126" s="174"/>
      <c r="V126" s="174"/>
      <c r="W126" s="174"/>
      <c r="X126" s="174"/>
      <c r="Y126" s="174"/>
      <c r="Z126" s="174"/>
      <c r="AA126" s="174"/>
      <c r="AB126" s="174"/>
      <c r="AC126" s="174"/>
      <c r="AD126" s="174"/>
      <c r="AE126" s="174"/>
    </row>
    <row r="127" spans="1:63" s="2" customFormat="1" ht="22.9" customHeight="1">
      <c r="A127" s="33"/>
      <c r="B127" s="34"/>
      <c r="C127" s="81" t="s">
        <v>101</v>
      </c>
      <c r="D127" s="35"/>
      <c r="E127" s="35"/>
      <c r="F127" s="35"/>
      <c r="G127" s="35"/>
      <c r="H127" s="35"/>
      <c r="I127" s="114"/>
      <c r="J127" s="182">
        <f>BK127</f>
        <v>0</v>
      </c>
      <c r="K127" s="35"/>
      <c r="L127" s="38"/>
      <c r="M127" s="77"/>
      <c r="N127" s="183"/>
      <c r="O127" s="78"/>
      <c r="P127" s="184">
        <f>P128+P131+P194</f>
        <v>0</v>
      </c>
      <c r="Q127" s="78"/>
      <c r="R127" s="184">
        <f>R128+R131+R194</f>
        <v>0.4684220662518519</v>
      </c>
      <c r="S127" s="78"/>
      <c r="T127" s="185">
        <f>T128+T131+T194</f>
        <v>4.0000000000000001E-3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T127" s="16" t="s">
        <v>75</v>
      </c>
      <c r="AU127" s="16" t="s">
        <v>102</v>
      </c>
      <c r="BK127" s="186">
        <f>BK128+BK131+BK194</f>
        <v>0</v>
      </c>
    </row>
    <row r="128" spans="1:63" s="12" customFormat="1" ht="25.9" customHeight="1">
      <c r="B128" s="187"/>
      <c r="C128" s="188"/>
      <c r="D128" s="189" t="s">
        <v>75</v>
      </c>
      <c r="E128" s="190" t="s">
        <v>129</v>
      </c>
      <c r="F128" s="190" t="s">
        <v>130</v>
      </c>
      <c r="G128" s="188"/>
      <c r="H128" s="188"/>
      <c r="I128" s="191"/>
      <c r="J128" s="192">
        <f>BK128</f>
        <v>0</v>
      </c>
      <c r="K128" s="188"/>
      <c r="L128" s="193"/>
      <c r="M128" s="194"/>
      <c r="N128" s="195"/>
      <c r="O128" s="195"/>
      <c r="P128" s="196">
        <f>P129</f>
        <v>0</v>
      </c>
      <c r="Q128" s="195"/>
      <c r="R128" s="196">
        <f>R129</f>
        <v>0</v>
      </c>
      <c r="S128" s="195"/>
      <c r="T128" s="197">
        <f>T129</f>
        <v>4.0000000000000001E-3</v>
      </c>
      <c r="AR128" s="198" t="s">
        <v>84</v>
      </c>
      <c r="AT128" s="199" t="s">
        <v>75</v>
      </c>
      <c r="AU128" s="199" t="s">
        <v>76</v>
      </c>
      <c r="AY128" s="198" t="s">
        <v>131</v>
      </c>
      <c r="BK128" s="200">
        <f>BK129</f>
        <v>0</v>
      </c>
    </row>
    <row r="129" spans="1:65" s="12" customFormat="1" ht="22.9" customHeight="1">
      <c r="B129" s="187"/>
      <c r="C129" s="188"/>
      <c r="D129" s="189" t="s">
        <v>75</v>
      </c>
      <c r="E129" s="201" t="s">
        <v>169</v>
      </c>
      <c r="F129" s="201" t="s">
        <v>308</v>
      </c>
      <c r="G129" s="188"/>
      <c r="H129" s="188"/>
      <c r="I129" s="191"/>
      <c r="J129" s="202">
        <f>BK129</f>
        <v>0</v>
      </c>
      <c r="K129" s="188"/>
      <c r="L129" s="193"/>
      <c r="M129" s="194"/>
      <c r="N129" s="195"/>
      <c r="O129" s="195"/>
      <c r="P129" s="196">
        <f>P130</f>
        <v>0</v>
      </c>
      <c r="Q129" s="195"/>
      <c r="R129" s="196">
        <f>R130</f>
        <v>0</v>
      </c>
      <c r="S129" s="195"/>
      <c r="T129" s="197">
        <f>T130</f>
        <v>4.0000000000000001E-3</v>
      </c>
      <c r="AR129" s="198" t="s">
        <v>84</v>
      </c>
      <c r="AT129" s="199" t="s">
        <v>75</v>
      </c>
      <c r="AU129" s="199" t="s">
        <v>84</v>
      </c>
      <c r="AY129" s="198" t="s">
        <v>131</v>
      </c>
      <c r="BK129" s="200">
        <f>BK130</f>
        <v>0</v>
      </c>
    </row>
    <row r="130" spans="1:65" s="2" customFormat="1" ht="21.75" customHeight="1">
      <c r="A130" s="33"/>
      <c r="B130" s="34"/>
      <c r="C130" s="203" t="s">
        <v>84</v>
      </c>
      <c r="D130" s="203" t="s">
        <v>133</v>
      </c>
      <c r="E130" s="204" t="s">
        <v>934</v>
      </c>
      <c r="F130" s="205" t="s">
        <v>935</v>
      </c>
      <c r="G130" s="206" t="s">
        <v>207</v>
      </c>
      <c r="H130" s="207">
        <v>4</v>
      </c>
      <c r="I130" s="208"/>
      <c r="J130" s="209">
        <f>ROUND(I130*H130,2)</f>
        <v>0</v>
      </c>
      <c r="K130" s="210"/>
      <c r="L130" s="38"/>
      <c r="M130" s="211" t="s">
        <v>1</v>
      </c>
      <c r="N130" s="212" t="s">
        <v>42</v>
      </c>
      <c r="O130" s="70"/>
      <c r="P130" s="213">
        <f>O130*H130</f>
        <v>0</v>
      </c>
      <c r="Q130" s="213">
        <v>0</v>
      </c>
      <c r="R130" s="213">
        <f>Q130*H130</f>
        <v>0</v>
      </c>
      <c r="S130" s="213">
        <v>1E-3</v>
      </c>
      <c r="T130" s="214">
        <f>S130*H130</f>
        <v>4.0000000000000001E-3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215" t="s">
        <v>137</v>
      </c>
      <c r="AT130" s="215" t="s">
        <v>133</v>
      </c>
      <c r="AU130" s="215" t="s">
        <v>138</v>
      </c>
      <c r="AY130" s="16" t="s">
        <v>131</v>
      </c>
      <c r="BE130" s="216">
        <f>IF(N130="základná",J130,0)</f>
        <v>0</v>
      </c>
      <c r="BF130" s="216">
        <f>IF(N130="znížená",J130,0)</f>
        <v>0</v>
      </c>
      <c r="BG130" s="216">
        <f>IF(N130="zákl. prenesená",J130,0)</f>
        <v>0</v>
      </c>
      <c r="BH130" s="216">
        <f>IF(N130="zníž. prenesená",J130,0)</f>
        <v>0</v>
      </c>
      <c r="BI130" s="216">
        <f>IF(N130="nulová",J130,0)</f>
        <v>0</v>
      </c>
      <c r="BJ130" s="16" t="s">
        <v>138</v>
      </c>
      <c r="BK130" s="216">
        <f>ROUND(I130*H130,2)</f>
        <v>0</v>
      </c>
      <c r="BL130" s="16" t="s">
        <v>137</v>
      </c>
      <c r="BM130" s="215" t="s">
        <v>936</v>
      </c>
    </row>
    <row r="131" spans="1:65" s="12" customFormat="1" ht="25.9" customHeight="1">
      <c r="B131" s="187"/>
      <c r="C131" s="188"/>
      <c r="D131" s="189" t="s">
        <v>75</v>
      </c>
      <c r="E131" s="190" t="s">
        <v>325</v>
      </c>
      <c r="F131" s="190" t="s">
        <v>603</v>
      </c>
      <c r="G131" s="188"/>
      <c r="H131" s="188"/>
      <c r="I131" s="191"/>
      <c r="J131" s="192">
        <f>BK131</f>
        <v>0</v>
      </c>
      <c r="K131" s="188"/>
      <c r="L131" s="193"/>
      <c r="M131" s="194"/>
      <c r="N131" s="195"/>
      <c r="O131" s="195"/>
      <c r="P131" s="196">
        <f>P132+P137+P144+P151+P166+P187+P191</f>
        <v>0</v>
      </c>
      <c r="Q131" s="195"/>
      <c r="R131" s="196">
        <f>R132+R137+R144+R151+R166+R187+R191</f>
        <v>0.4684220662518519</v>
      </c>
      <c r="S131" s="195"/>
      <c r="T131" s="197">
        <f>T132+T137+T144+T151+T166+T187+T191</f>
        <v>0</v>
      </c>
      <c r="AR131" s="198" t="s">
        <v>138</v>
      </c>
      <c r="AT131" s="199" t="s">
        <v>75</v>
      </c>
      <c r="AU131" s="199" t="s">
        <v>76</v>
      </c>
      <c r="AY131" s="198" t="s">
        <v>131</v>
      </c>
      <c r="BK131" s="200">
        <f>BK132+BK137+BK144+BK151+BK166+BK187+BK191</f>
        <v>0</v>
      </c>
    </row>
    <row r="132" spans="1:65" s="12" customFormat="1" ht="22.9" customHeight="1">
      <c r="B132" s="187"/>
      <c r="C132" s="188"/>
      <c r="D132" s="189" t="s">
        <v>75</v>
      </c>
      <c r="E132" s="201" t="s">
        <v>408</v>
      </c>
      <c r="F132" s="201" t="s">
        <v>409</v>
      </c>
      <c r="G132" s="188"/>
      <c r="H132" s="188"/>
      <c r="I132" s="191"/>
      <c r="J132" s="202">
        <f>BK132</f>
        <v>0</v>
      </c>
      <c r="K132" s="188"/>
      <c r="L132" s="193"/>
      <c r="M132" s="194"/>
      <c r="N132" s="195"/>
      <c r="O132" s="195"/>
      <c r="P132" s="196">
        <f>SUM(P133:P136)</f>
        <v>0</v>
      </c>
      <c r="Q132" s="195"/>
      <c r="R132" s="196">
        <f>SUM(R133:R136)</f>
        <v>7.92E-3</v>
      </c>
      <c r="S132" s="195"/>
      <c r="T132" s="197">
        <f>SUM(T133:T136)</f>
        <v>0</v>
      </c>
      <c r="AR132" s="198" t="s">
        <v>138</v>
      </c>
      <c r="AT132" s="199" t="s">
        <v>75</v>
      </c>
      <c r="AU132" s="199" t="s">
        <v>84</v>
      </c>
      <c r="AY132" s="198" t="s">
        <v>131</v>
      </c>
      <c r="BK132" s="200">
        <f>SUM(BK133:BK136)</f>
        <v>0</v>
      </c>
    </row>
    <row r="133" spans="1:65" s="2" customFormat="1" ht="21.75" customHeight="1">
      <c r="A133" s="33"/>
      <c r="B133" s="34"/>
      <c r="C133" s="203" t="s">
        <v>138</v>
      </c>
      <c r="D133" s="203" t="s">
        <v>133</v>
      </c>
      <c r="E133" s="204" t="s">
        <v>937</v>
      </c>
      <c r="F133" s="205" t="s">
        <v>938</v>
      </c>
      <c r="G133" s="206" t="s">
        <v>435</v>
      </c>
      <c r="H133" s="207">
        <v>72</v>
      </c>
      <c r="I133" s="208"/>
      <c r="J133" s="209">
        <f>ROUND(I133*H133,2)</f>
        <v>0</v>
      </c>
      <c r="K133" s="210"/>
      <c r="L133" s="38"/>
      <c r="M133" s="211" t="s">
        <v>1</v>
      </c>
      <c r="N133" s="212" t="s">
        <v>42</v>
      </c>
      <c r="O133" s="70"/>
      <c r="P133" s="213">
        <f>O133*H133</f>
        <v>0</v>
      </c>
      <c r="Q133" s="213">
        <v>2.0000000000000002E-5</v>
      </c>
      <c r="R133" s="213">
        <f>Q133*H133</f>
        <v>1.4400000000000001E-3</v>
      </c>
      <c r="S133" s="213">
        <v>0</v>
      </c>
      <c r="T133" s="214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215" t="s">
        <v>200</v>
      </c>
      <c r="AT133" s="215" t="s">
        <v>133</v>
      </c>
      <c r="AU133" s="215" t="s">
        <v>138</v>
      </c>
      <c r="AY133" s="16" t="s">
        <v>131</v>
      </c>
      <c r="BE133" s="216">
        <f>IF(N133="základná",J133,0)</f>
        <v>0</v>
      </c>
      <c r="BF133" s="216">
        <f>IF(N133="znížená",J133,0)</f>
        <v>0</v>
      </c>
      <c r="BG133" s="216">
        <f>IF(N133="zákl. prenesená",J133,0)</f>
        <v>0</v>
      </c>
      <c r="BH133" s="216">
        <f>IF(N133="zníž. prenesená",J133,0)</f>
        <v>0</v>
      </c>
      <c r="BI133" s="216">
        <f>IF(N133="nulová",J133,0)</f>
        <v>0</v>
      </c>
      <c r="BJ133" s="16" t="s">
        <v>138</v>
      </c>
      <c r="BK133" s="216">
        <f>ROUND(I133*H133,2)</f>
        <v>0</v>
      </c>
      <c r="BL133" s="16" t="s">
        <v>200</v>
      </c>
      <c r="BM133" s="215" t="s">
        <v>939</v>
      </c>
    </row>
    <row r="134" spans="1:65" s="13" customFormat="1" ht="11.25">
      <c r="B134" s="233"/>
      <c r="C134" s="234"/>
      <c r="D134" s="235" t="s">
        <v>555</v>
      </c>
      <c r="E134" s="236" t="s">
        <v>1</v>
      </c>
      <c r="F134" s="237" t="s">
        <v>940</v>
      </c>
      <c r="G134" s="234"/>
      <c r="H134" s="238">
        <v>72</v>
      </c>
      <c r="I134" s="239"/>
      <c r="J134" s="234"/>
      <c r="K134" s="234"/>
      <c r="L134" s="240"/>
      <c r="M134" s="241"/>
      <c r="N134" s="242"/>
      <c r="O134" s="242"/>
      <c r="P134" s="242"/>
      <c r="Q134" s="242"/>
      <c r="R134" s="242"/>
      <c r="S134" s="242"/>
      <c r="T134" s="243"/>
      <c r="AT134" s="244" t="s">
        <v>555</v>
      </c>
      <c r="AU134" s="244" t="s">
        <v>138</v>
      </c>
      <c r="AV134" s="13" t="s">
        <v>138</v>
      </c>
      <c r="AW134" s="13" t="s">
        <v>32</v>
      </c>
      <c r="AX134" s="13" t="s">
        <v>84</v>
      </c>
      <c r="AY134" s="244" t="s">
        <v>131</v>
      </c>
    </row>
    <row r="135" spans="1:65" s="2" customFormat="1" ht="16.5" customHeight="1">
      <c r="A135" s="33"/>
      <c r="B135" s="34"/>
      <c r="C135" s="217" t="s">
        <v>143</v>
      </c>
      <c r="D135" s="217" t="s">
        <v>147</v>
      </c>
      <c r="E135" s="218" t="s">
        <v>941</v>
      </c>
      <c r="F135" s="219" t="s">
        <v>942</v>
      </c>
      <c r="G135" s="220" t="s">
        <v>435</v>
      </c>
      <c r="H135" s="221">
        <v>72</v>
      </c>
      <c r="I135" s="222"/>
      <c r="J135" s="223">
        <f>ROUND(I135*H135,2)</f>
        <v>0</v>
      </c>
      <c r="K135" s="224"/>
      <c r="L135" s="225"/>
      <c r="M135" s="226" t="s">
        <v>1</v>
      </c>
      <c r="N135" s="227" t="s">
        <v>42</v>
      </c>
      <c r="O135" s="70"/>
      <c r="P135" s="213">
        <f>O135*H135</f>
        <v>0</v>
      </c>
      <c r="Q135" s="213">
        <v>9.0000000000000006E-5</v>
      </c>
      <c r="R135" s="213">
        <f>Q135*H135</f>
        <v>6.4800000000000005E-3</v>
      </c>
      <c r="S135" s="213">
        <v>0</v>
      </c>
      <c r="T135" s="214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215" t="s">
        <v>263</v>
      </c>
      <c r="AT135" s="215" t="s">
        <v>147</v>
      </c>
      <c r="AU135" s="215" t="s">
        <v>138</v>
      </c>
      <c r="AY135" s="16" t="s">
        <v>131</v>
      </c>
      <c r="BE135" s="216">
        <f>IF(N135="základná",J135,0)</f>
        <v>0</v>
      </c>
      <c r="BF135" s="216">
        <f>IF(N135="znížená",J135,0)</f>
        <v>0</v>
      </c>
      <c r="BG135" s="216">
        <f>IF(N135="zákl. prenesená",J135,0)</f>
        <v>0</v>
      </c>
      <c r="BH135" s="216">
        <f>IF(N135="zníž. prenesená",J135,0)</f>
        <v>0</v>
      </c>
      <c r="BI135" s="216">
        <f>IF(N135="nulová",J135,0)</f>
        <v>0</v>
      </c>
      <c r="BJ135" s="16" t="s">
        <v>138</v>
      </c>
      <c r="BK135" s="216">
        <f>ROUND(I135*H135,2)</f>
        <v>0</v>
      </c>
      <c r="BL135" s="16" t="s">
        <v>200</v>
      </c>
      <c r="BM135" s="215" t="s">
        <v>943</v>
      </c>
    </row>
    <row r="136" spans="1:65" s="2" customFormat="1" ht="21.75" customHeight="1">
      <c r="A136" s="33"/>
      <c r="B136" s="34"/>
      <c r="C136" s="203" t="s">
        <v>137</v>
      </c>
      <c r="D136" s="203" t="s">
        <v>133</v>
      </c>
      <c r="E136" s="204" t="s">
        <v>944</v>
      </c>
      <c r="F136" s="205" t="s">
        <v>428</v>
      </c>
      <c r="G136" s="206" t="s">
        <v>945</v>
      </c>
      <c r="H136" s="245"/>
      <c r="I136" s="208"/>
      <c r="J136" s="209">
        <f>ROUND(I136*H136,2)</f>
        <v>0</v>
      </c>
      <c r="K136" s="210"/>
      <c r="L136" s="38"/>
      <c r="M136" s="211" t="s">
        <v>1</v>
      </c>
      <c r="N136" s="212" t="s">
        <v>42</v>
      </c>
      <c r="O136" s="70"/>
      <c r="P136" s="213">
        <f>O136*H136</f>
        <v>0</v>
      </c>
      <c r="Q136" s="213">
        <v>0</v>
      </c>
      <c r="R136" s="213">
        <f>Q136*H136</f>
        <v>0</v>
      </c>
      <c r="S136" s="213">
        <v>0</v>
      </c>
      <c r="T136" s="214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215" t="s">
        <v>200</v>
      </c>
      <c r="AT136" s="215" t="s">
        <v>133</v>
      </c>
      <c r="AU136" s="215" t="s">
        <v>138</v>
      </c>
      <c r="AY136" s="16" t="s">
        <v>131</v>
      </c>
      <c r="BE136" s="216">
        <f>IF(N136="základná",J136,0)</f>
        <v>0</v>
      </c>
      <c r="BF136" s="216">
        <f>IF(N136="znížená",J136,0)</f>
        <v>0</v>
      </c>
      <c r="BG136" s="216">
        <f>IF(N136="zákl. prenesená",J136,0)</f>
        <v>0</v>
      </c>
      <c r="BH136" s="216">
        <f>IF(N136="zníž. prenesená",J136,0)</f>
        <v>0</v>
      </c>
      <c r="BI136" s="216">
        <f>IF(N136="nulová",J136,0)</f>
        <v>0</v>
      </c>
      <c r="BJ136" s="16" t="s">
        <v>138</v>
      </c>
      <c r="BK136" s="216">
        <f>ROUND(I136*H136,2)</f>
        <v>0</v>
      </c>
      <c r="BL136" s="16" t="s">
        <v>200</v>
      </c>
      <c r="BM136" s="215" t="s">
        <v>946</v>
      </c>
    </row>
    <row r="137" spans="1:65" s="12" customFormat="1" ht="22.9" customHeight="1">
      <c r="B137" s="187"/>
      <c r="C137" s="188"/>
      <c r="D137" s="189" t="s">
        <v>75</v>
      </c>
      <c r="E137" s="201" t="s">
        <v>947</v>
      </c>
      <c r="F137" s="201" t="s">
        <v>948</v>
      </c>
      <c r="G137" s="188"/>
      <c r="H137" s="188"/>
      <c r="I137" s="191"/>
      <c r="J137" s="202">
        <f>BK137</f>
        <v>0</v>
      </c>
      <c r="K137" s="188"/>
      <c r="L137" s="193"/>
      <c r="M137" s="194"/>
      <c r="N137" s="195"/>
      <c r="O137" s="195"/>
      <c r="P137" s="196">
        <f>SUM(P138:P143)</f>
        <v>0</v>
      </c>
      <c r="Q137" s="195"/>
      <c r="R137" s="196">
        <f>SUM(R138:R143)</f>
        <v>0.1216840344</v>
      </c>
      <c r="S137" s="195"/>
      <c r="T137" s="197">
        <f>SUM(T138:T143)</f>
        <v>0</v>
      </c>
      <c r="AR137" s="198" t="s">
        <v>138</v>
      </c>
      <c r="AT137" s="199" t="s">
        <v>75</v>
      </c>
      <c r="AU137" s="199" t="s">
        <v>84</v>
      </c>
      <c r="AY137" s="198" t="s">
        <v>131</v>
      </c>
      <c r="BK137" s="200">
        <f>SUM(BK138:BK143)</f>
        <v>0</v>
      </c>
    </row>
    <row r="138" spans="1:65" s="2" customFormat="1" ht="21.75" customHeight="1">
      <c r="A138" s="33"/>
      <c r="B138" s="34"/>
      <c r="C138" s="203" t="s">
        <v>154</v>
      </c>
      <c r="D138" s="203" t="s">
        <v>133</v>
      </c>
      <c r="E138" s="204" t="s">
        <v>949</v>
      </c>
      <c r="F138" s="205" t="s">
        <v>950</v>
      </c>
      <c r="G138" s="206" t="s">
        <v>435</v>
      </c>
      <c r="H138" s="207">
        <v>72</v>
      </c>
      <c r="I138" s="208"/>
      <c r="J138" s="209">
        <f t="shared" ref="J138:J143" si="0">ROUND(I138*H138,2)</f>
        <v>0</v>
      </c>
      <c r="K138" s="210"/>
      <c r="L138" s="38"/>
      <c r="M138" s="211" t="s">
        <v>1</v>
      </c>
      <c r="N138" s="212" t="s">
        <v>42</v>
      </c>
      <c r="O138" s="70"/>
      <c r="P138" s="213">
        <f t="shared" ref="P138:P143" si="1">O138*H138</f>
        <v>0</v>
      </c>
      <c r="Q138" s="213">
        <v>1.528476E-3</v>
      </c>
      <c r="R138" s="213">
        <f t="shared" ref="R138:R143" si="2">Q138*H138</f>
        <v>0.110050272</v>
      </c>
      <c r="S138" s="213">
        <v>0</v>
      </c>
      <c r="T138" s="214">
        <f t="shared" ref="T138:T143" si="3"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215" t="s">
        <v>200</v>
      </c>
      <c r="AT138" s="215" t="s">
        <v>133</v>
      </c>
      <c r="AU138" s="215" t="s">
        <v>138</v>
      </c>
      <c r="AY138" s="16" t="s">
        <v>131</v>
      </c>
      <c r="BE138" s="216">
        <f t="shared" ref="BE138:BE143" si="4">IF(N138="základná",J138,0)</f>
        <v>0</v>
      </c>
      <c r="BF138" s="216">
        <f t="shared" ref="BF138:BF143" si="5">IF(N138="znížená",J138,0)</f>
        <v>0</v>
      </c>
      <c r="BG138" s="216">
        <f t="shared" ref="BG138:BG143" si="6">IF(N138="zákl. prenesená",J138,0)</f>
        <v>0</v>
      </c>
      <c r="BH138" s="216">
        <f t="shared" ref="BH138:BH143" si="7">IF(N138="zníž. prenesená",J138,0)</f>
        <v>0</v>
      </c>
      <c r="BI138" s="216">
        <f t="shared" ref="BI138:BI143" si="8">IF(N138="nulová",J138,0)</f>
        <v>0</v>
      </c>
      <c r="BJ138" s="16" t="s">
        <v>138</v>
      </c>
      <c r="BK138" s="216">
        <f t="shared" ref="BK138:BK143" si="9">ROUND(I138*H138,2)</f>
        <v>0</v>
      </c>
      <c r="BL138" s="16" t="s">
        <v>200</v>
      </c>
      <c r="BM138" s="215" t="s">
        <v>951</v>
      </c>
    </row>
    <row r="139" spans="1:65" s="2" customFormat="1" ht="21.75" customHeight="1">
      <c r="A139" s="33"/>
      <c r="B139" s="34"/>
      <c r="C139" s="203" t="s">
        <v>158</v>
      </c>
      <c r="D139" s="203" t="s">
        <v>133</v>
      </c>
      <c r="E139" s="204" t="s">
        <v>952</v>
      </c>
      <c r="F139" s="205" t="s">
        <v>953</v>
      </c>
      <c r="G139" s="206" t="s">
        <v>435</v>
      </c>
      <c r="H139" s="207">
        <v>6</v>
      </c>
      <c r="I139" s="208"/>
      <c r="J139" s="209">
        <f t="shared" si="0"/>
        <v>0</v>
      </c>
      <c r="K139" s="210"/>
      <c r="L139" s="38"/>
      <c r="M139" s="211" t="s">
        <v>1</v>
      </c>
      <c r="N139" s="212" t="s">
        <v>42</v>
      </c>
      <c r="O139" s="70"/>
      <c r="P139" s="213">
        <f t="shared" si="1"/>
        <v>0</v>
      </c>
      <c r="Q139" s="213">
        <v>1.9389603999999999E-3</v>
      </c>
      <c r="R139" s="213">
        <f t="shared" si="2"/>
        <v>1.1633762399999999E-2</v>
      </c>
      <c r="S139" s="213">
        <v>0</v>
      </c>
      <c r="T139" s="214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215" t="s">
        <v>200</v>
      </c>
      <c r="AT139" s="215" t="s">
        <v>133</v>
      </c>
      <c r="AU139" s="215" t="s">
        <v>138</v>
      </c>
      <c r="AY139" s="16" t="s">
        <v>131</v>
      </c>
      <c r="BE139" s="216">
        <f t="shared" si="4"/>
        <v>0</v>
      </c>
      <c r="BF139" s="216">
        <f t="shared" si="5"/>
        <v>0</v>
      </c>
      <c r="BG139" s="216">
        <f t="shared" si="6"/>
        <v>0</v>
      </c>
      <c r="BH139" s="216">
        <f t="shared" si="7"/>
        <v>0</v>
      </c>
      <c r="BI139" s="216">
        <f t="shared" si="8"/>
        <v>0</v>
      </c>
      <c r="BJ139" s="16" t="s">
        <v>138</v>
      </c>
      <c r="BK139" s="216">
        <f t="shared" si="9"/>
        <v>0</v>
      </c>
      <c r="BL139" s="16" t="s">
        <v>200</v>
      </c>
      <c r="BM139" s="215" t="s">
        <v>954</v>
      </c>
    </row>
    <row r="140" spans="1:65" s="2" customFormat="1" ht="21.75" customHeight="1">
      <c r="A140" s="33"/>
      <c r="B140" s="34"/>
      <c r="C140" s="203" t="s">
        <v>162</v>
      </c>
      <c r="D140" s="203" t="s">
        <v>133</v>
      </c>
      <c r="E140" s="204" t="s">
        <v>955</v>
      </c>
      <c r="F140" s="205" t="s">
        <v>956</v>
      </c>
      <c r="G140" s="206" t="s">
        <v>207</v>
      </c>
      <c r="H140" s="207">
        <v>2</v>
      </c>
      <c r="I140" s="208"/>
      <c r="J140" s="209">
        <f t="shared" si="0"/>
        <v>0</v>
      </c>
      <c r="K140" s="210"/>
      <c r="L140" s="38"/>
      <c r="M140" s="211" t="s">
        <v>1</v>
      </c>
      <c r="N140" s="212" t="s">
        <v>42</v>
      </c>
      <c r="O140" s="70"/>
      <c r="P140" s="213">
        <f t="shared" si="1"/>
        <v>0</v>
      </c>
      <c r="Q140" s="213">
        <v>0</v>
      </c>
      <c r="R140" s="213">
        <f t="shared" si="2"/>
        <v>0</v>
      </c>
      <c r="S140" s="213">
        <v>0</v>
      </c>
      <c r="T140" s="214">
        <f t="shared" si="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215" t="s">
        <v>200</v>
      </c>
      <c r="AT140" s="215" t="s">
        <v>133</v>
      </c>
      <c r="AU140" s="215" t="s">
        <v>138</v>
      </c>
      <c r="AY140" s="16" t="s">
        <v>131</v>
      </c>
      <c r="BE140" s="216">
        <f t="shared" si="4"/>
        <v>0</v>
      </c>
      <c r="BF140" s="216">
        <f t="shared" si="5"/>
        <v>0</v>
      </c>
      <c r="BG140" s="216">
        <f t="shared" si="6"/>
        <v>0</v>
      </c>
      <c r="BH140" s="216">
        <f t="shared" si="7"/>
        <v>0</v>
      </c>
      <c r="BI140" s="216">
        <f t="shared" si="8"/>
        <v>0</v>
      </c>
      <c r="BJ140" s="16" t="s">
        <v>138</v>
      </c>
      <c r="BK140" s="216">
        <f t="shared" si="9"/>
        <v>0</v>
      </c>
      <c r="BL140" s="16" t="s">
        <v>200</v>
      </c>
      <c r="BM140" s="215" t="s">
        <v>957</v>
      </c>
    </row>
    <row r="141" spans="1:65" s="2" customFormat="1" ht="21.75" customHeight="1">
      <c r="A141" s="33"/>
      <c r="B141" s="34"/>
      <c r="C141" s="203" t="s">
        <v>151</v>
      </c>
      <c r="D141" s="203" t="s">
        <v>133</v>
      </c>
      <c r="E141" s="204" t="s">
        <v>958</v>
      </c>
      <c r="F141" s="205" t="s">
        <v>959</v>
      </c>
      <c r="G141" s="206" t="s">
        <v>435</v>
      </c>
      <c r="H141" s="207">
        <v>78</v>
      </c>
      <c r="I141" s="208"/>
      <c r="J141" s="209">
        <f t="shared" si="0"/>
        <v>0</v>
      </c>
      <c r="K141" s="210"/>
      <c r="L141" s="38"/>
      <c r="M141" s="211" t="s">
        <v>1</v>
      </c>
      <c r="N141" s="212" t="s">
        <v>42</v>
      </c>
      <c r="O141" s="70"/>
      <c r="P141" s="213">
        <f t="shared" si="1"/>
        <v>0</v>
      </c>
      <c r="Q141" s="213">
        <v>0</v>
      </c>
      <c r="R141" s="213">
        <f t="shared" si="2"/>
        <v>0</v>
      </c>
      <c r="S141" s="213">
        <v>0</v>
      </c>
      <c r="T141" s="214">
        <f t="shared" si="3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215" t="s">
        <v>200</v>
      </c>
      <c r="AT141" s="215" t="s">
        <v>133</v>
      </c>
      <c r="AU141" s="215" t="s">
        <v>138</v>
      </c>
      <c r="AY141" s="16" t="s">
        <v>131</v>
      </c>
      <c r="BE141" s="216">
        <f t="shared" si="4"/>
        <v>0</v>
      </c>
      <c r="BF141" s="216">
        <f t="shared" si="5"/>
        <v>0</v>
      </c>
      <c r="BG141" s="216">
        <f t="shared" si="6"/>
        <v>0</v>
      </c>
      <c r="BH141" s="216">
        <f t="shared" si="7"/>
        <v>0</v>
      </c>
      <c r="BI141" s="216">
        <f t="shared" si="8"/>
        <v>0</v>
      </c>
      <c r="BJ141" s="16" t="s">
        <v>138</v>
      </c>
      <c r="BK141" s="216">
        <f t="shared" si="9"/>
        <v>0</v>
      </c>
      <c r="BL141" s="16" t="s">
        <v>200</v>
      </c>
      <c r="BM141" s="215" t="s">
        <v>960</v>
      </c>
    </row>
    <row r="142" spans="1:65" s="2" customFormat="1" ht="21.75" customHeight="1">
      <c r="A142" s="33"/>
      <c r="B142" s="34"/>
      <c r="C142" s="203" t="s">
        <v>169</v>
      </c>
      <c r="D142" s="203" t="s">
        <v>133</v>
      </c>
      <c r="E142" s="204" t="s">
        <v>961</v>
      </c>
      <c r="F142" s="205" t="s">
        <v>962</v>
      </c>
      <c r="G142" s="206" t="s">
        <v>435</v>
      </c>
      <c r="H142" s="207">
        <v>2</v>
      </c>
      <c r="I142" s="208"/>
      <c r="J142" s="209">
        <f t="shared" si="0"/>
        <v>0</v>
      </c>
      <c r="K142" s="210"/>
      <c r="L142" s="38"/>
      <c r="M142" s="211" t="s">
        <v>1</v>
      </c>
      <c r="N142" s="212" t="s">
        <v>42</v>
      </c>
      <c r="O142" s="70"/>
      <c r="P142" s="213">
        <f t="shared" si="1"/>
        <v>0</v>
      </c>
      <c r="Q142" s="213">
        <v>0</v>
      </c>
      <c r="R142" s="213">
        <f t="shared" si="2"/>
        <v>0</v>
      </c>
      <c r="S142" s="213">
        <v>0</v>
      </c>
      <c r="T142" s="214">
        <f t="shared" si="3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215" t="s">
        <v>200</v>
      </c>
      <c r="AT142" s="215" t="s">
        <v>133</v>
      </c>
      <c r="AU142" s="215" t="s">
        <v>138</v>
      </c>
      <c r="AY142" s="16" t="s">
        <v>131</v>
      </c>
      <c r="BE142" s="216">
        <f t="shared" si="4"/>
        <v>0</v>
      </c>
      <c r="BF142" s="216">
        <f t="shared" si="5"/>
        <v>0</v>
      </c>
      <c r="BG142" s="216">
        <f t="shared" si="6"/>
        <v>0</v>
      </c>
      <c r="BH142" s="216">
        <f t="shared" si="7"/>
        <v>0</v>
      </c>
      <c r="BI142" s="216">
        <f t="shared" si="8"/>
        <v>0</v>
      </c>
      <c r="BJ142" s="16" t="s">
        <v>138</v>
      </c>
      <c r="BK142" s="216">
        <f t="shared" si="9"/>
        <v>0</v>
      </c>
      <c r="BL142" s="16" t="s">
        <v>200</v>
      </c>
      <c r="BM142" s="215" t="s">
        <v>963</v>
      </c>
    </row>
    <row r="143" spans="1:65" s="2" customFormat="1" ht="21.75" customHeight="1">
      <c r="A143" s="33"/>
      <c r="B143" s="34"/>
      <c r="C143" s="203" t="s">
        <v>173</v>
      </c>
      <c r="D143" s="203" t="s">
        <v>133</v>
      </c>
      <c r="E143" s="204" t="s">
        <v>964</v>
      </c>
      <c r="F143" s="205" t="s">
        <v>965</v>
      </c>
      <c r="G143" s="206" t="s">
        <v>150</v>
      </c>
      <c r="H143" s="207">
        <v>0.46800000000000003</v>
      </c>
      <c r="I143" s="208"/>
      <c r="J143" s="209">
        <f t="shared" si="0"/>
        <v>0</v>
      </c>
      <c r="K143" s="210"/>
      <c r="L143" s="38"/>
      <c r="M143" s="211" t="s">
        <v>1</v>
      </c>
      <c r="N143" s="212" t="s">
        <v>42</v>
      </c>
      <c r="O143" s="70"/>
      <c r="P143" s="213">
        <f t="shared" si="1"/>
        <v>0</v>
      </c>
      <c r="Q143" s="213">
        <v>0</v>
      </c>
      <c r="R143" s="213">
        <f t="shared" si="2"/>
        <v>0</v>
      </c>
      <c r="S143" s="213">
        <v>0</v>
      </c>
      <c r="T143" s="214">
        <f t="shared" si="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215" t="s">
        <v>200</v>
      </c>
      <c r="AT143" s="215" t="s">
        <v>133</v>
      </c>
      <c r="AU143" s="215" t="s">
        <v>138</v>
      </c>
      <c r="AY143" s="16" t="s">
        <v>131</v>
      </c>
      <c r="BE143" s="216">
        <f t="shared" si="4"/>
        <v>0</v>
      </c>
      <c r="BF143" s="216">
        <f t="shared" si="5"/>
        <v>0</v>
      </c>
      <c r="BG143" s="216">
        <f t="shared" si="6"/>
        <v>0</v>
      </c>
      <c r="BH143" s="216">
        <f t="shared" si="7"/>
        <v>0</v>
      </c>
      <c r="BI143" s="216">
        <f t="shared" si="8"/>
        <v>0</v>
      </c>
      <c r="BJ143" s="16" t="s">
        <v>138</v>
      </c>
      <c r="BK143" s="216">
        <f t="shared" si="9"/>
        <v>0</v>
      </c>
      <c r="BL143" s="16" t="s">
        <v>200</v>
      </c>
      <c r="BM143" s="215" t="s">
        <v>966</v>
      </c>
    </row>
    <row r="144" spans="1:65" s="12" customFormat="1" ht="22.9" customHeight="1">
      <c r="B144" s="187"/>
      <c r="C144" s="188"/>
      <c r="D144" s="189" t="s">
        <v>75</v>
      </c>
      <c r="E144" s="201" t="s">
        <v>967</v>
      </c>
      <c r="F144" s="201" t="s">
        <v>968</v>
      </c>
      <c r="G144" s="188"/>
      <c r="H144" s="188"/>
      <c r="I144" s="191"/>
      <c r="J144" s="202">
        <f>BK144</f>
        <v>0</v>
      </c>
      <c r="K144" s="188"/>
      <c r="L144" s="193"/>
      <c r="M144" s="194"/>
      <c r="N144" s="195"/>
      <c r="O144" s="195"/>
      <c r="P144" s="196">
        <f>SUM(P145:P150)</f>
        <v>0</v>
      </c>
      <c r="Q144" s="195"/>
      <c r="R144" s="196">
        <f>SUM(R145:R150)</f>
        <v>4.1999999999999997E-3</v>
      </c>
      <c r="S144" s="195"/>
      <c r="T144" s="197">
        <f>SUM(T145:T150)</f>
        <v>0</v>
      </c>
      <c r="AR144" s="198" t="s">
        <v>138</v>
      </c>
      <c r="AT144" s="199" t="s">
        <v>75</v>
      </c>
      <c r="AU144" s="199" t="s">
        <v>84</v>
      </c>
      <c r="AY144" s="198" t="s">
        <v>131</v>
      </c>
      <c r="BK144" s="200">
        <f>SUM(BK145:BK150)</f>
        <v>0</v>
      </c>
    </row>
    <row r="145" spans="1:65" s="2" customFormat="1" ht="16.5" customHeight="1">
      <c r="A145" s="33"/>
      <c r="B145" s="34"/>
      <c r="C145" s="203" t="s">
        <v>178</v>
      </c>
      <c r="D145" s="203" t="s">
        <v>133</v>
      </c>
      <c r="E145" s="204" t="s">
        <v>969</v>
      </c>
      <c r="F145" s="205" t="s">
        <v>970</v>
      </c>
      <c r="G145" s="206" t="s">
        <v>207</v>
      </c>
      <c r="H145" s="207">
        <v>5</v>
      </c>
      <c r="I145" s="208"/>
      <c r="J145" s="209">
        <f t="shared" ref="J145:J150" si="10">ROUND(I145*H145,2)</f>
        <v>0</v>
      </c>
      <c r="K145" s="210"/>
      <c r="L145" s="38"/>
      <c r="M145" s="211" t="s">
        <v>1</v>
      </c>
      <c r="N145" s="212" t="s">
        <v>42</v>
      </c>
      <c r="O145" s="70"/>
      <c r="P145" s="213">
        <f t="shared" ref="P145:P150" si="11">O145*H145</f>
        <v>0</v>
      </c>
      <c r="Q145" s="213">
        <v>3.0000000000000001E-5</v>
      </c>
      <c r="R145" s="213">
        <f t="shared" ref="R145:R150" si="12">Q145*H145</f>
        <v>1.5000000000000001E-4</v>
      </c>
      <c r="S145" s="213">
        <v>0</v>
      </c>
      <c r="T145" s="214">
        <f t="shared" ref="T145:T150" si="13"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215" t="s">
        <v>200</v>
      </c>
      <c r="AT145" s="215" t="s">
        <v>133</v>
      </c>
      <c r="AU145" s="215" t="s">
        <v>138</v>
      </c>
      <c r="AY145" s="16" t="s">
        <v>131</v>
      </c>
      <c r="BE145" s="216">
        <f t="shared" ref="BE145:BE150" si="14">IF(N145="základná",J145,0)</f>
        <v>0</v>
      </c>
      <c r="BF145" s="216">
        <f t="shared" ref="BF145:BF150" si="15">IF(N145="znížená",J145,0)</f>
        <v>0</v>
      </c>
      <c r="BG145" s="216">
        <f t="shared" ref="BG145:BG150" si="16">IF(N145="zákl. prenesená",J145,0)</f>
        <v>0</v>
      </c>
      <c r="BH145" s="216">
        <f t="shared" ref="BH145:BH150" si="17">IF(N145="zníž. prenesená",J145,0)</f>
        <v>0</v>
      </c>
      <c r="BI145" s="216">
        <f t="shared" ref="BI145:BI150" si="18">IF(N145="nulová",J145,0)</f>
        <v>0</v>
      </c>
      <c r="BJ145" s="16" t="s">
        <v>138</v>
      </c>
      <c r="BK145" s="216">
        <f t="shared" ref="BK145:BK150" si="19">ROUND(I145*H145,2)</f>
        <v>0</v>
      </c>
      <c r="BL145" s="16" t="s">
        <v>200</v>
      </c>
      <c r="BM145" s="215" t="s">
        <v>971</v>
      </c>
    </row>
    <row r="146" spans="1:65" s="2" customFormat="1" ht="21.75" customHeight="1">
      <c r="A146" s="33"/>
      <c r="B146" s="34"/>
      <c r="C146" s="217" t="s">
        <v>182</v>
      </c>
      <c r="D146" s="217" t="s">
        <v>147</v>
      </c>
      <c r="E146" s="218" t="s">
        <v>972</v>
      </c>
      <c r="F146" s="219" t="s">
        <v>973</v>
      </c>
      <c r="G146" s="220" t="s">
        <v>207</v>
      </c>
      <c r="H146" s="221">
        <v>5</v>
      </c>
      <c r="I146" s="222"/>
      <c r="J146" s="223">
        <f t="shared" si="10"/>
        <v>0</v>
      </c>
      <c r="K146" s="224"/>
      <c r="L146" s="225"/>
      <c r="M146" s="226" t="s">
        <v>1</v>
      </c>
      <c r="N146" s="227" t="s">
        <v>42</v>
      </c>
      <c r="O146" s="70"/>
      <c r="P146" s="213">
        <f t="shared" si="11"/>
        <v>0</v>
      </c>
      <c r="Q146" s="213">
        <v>1E-4</v>
      </c>
      <c r="R146" s="213">
        <f t="shared" si="12"/>
        <v>5.0000000000000001E-4</v>
      </c>
      <c r="S146" s="213">
        <v>0</v>
      </c>
      <c r="T146" s="214">
        <f t="shared" si="1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215" t="s">
        <v>263</v>
      </c>
      <c r="AT146" s="215" t="s">
        <v>147</v>
      </c>
      <c r="AU146" s="215" t="s">
        <v>138</v>
      </c>
      <c r="AY146" s="16" t="s">
        <v>131</v>
      </c>
      <c r="BE146" s="216">
        <f t="shared" si="14"/>
        <v>0</v>
      </c>
      <c r="BF146" s="216">
        <f t="shared" si="15"/>
        <v>0</v>
      </c>
      <c r="BG146" s="216">
        <f t="shared" si="16"/>
        <v>0</v>
      </c>
      <c r="BH146" s="216">
        <f t="shared" si="17"/>
        <v>0</v>
      </c>
      <c r="BI146" s="216">
        <f t="shared" si="18"/>
        <v>0</v>
      </c>
      <c r="BJ146" s="16" t="s">
        <v>138</v>
      </c>
      <c r="BK146" s="216">
        <f t="shared" si="19"/>
        <v>0</v>
      </c>
      <c r="BL146" s="16" t="s">
        <v>200</v>
      </c>
      <c r="BM146" s="215" t="s">
        <v>974</v>
      </c>
    </row>
    <row r="147" spans="1:65" s="2" customFormat="1" ht="16.5" customHeight="1">
      <c r="A147" s="33"/>
      <c r="B147" s="34"/>
      <c r="C147" s="203" t="s">
        <v>186</v>
      </c>
      <c r="D147" s="203" t="s">
        <v>133</v>
      </c>
      <c r="E147" s="204" t="s">
        <v>975</v>
      </c>
      <c r="F147" s="205" t="s">
        <v>976</v>
      </c>
      <c r="G147" s="206" t="s">
        <v>207</v>
      </c>
      <c r="H147" s="207">
        <v>5</v>
      </c>
      <c r="I147" s="208"/>
      <c r="J147" s="209">
        <f t="shared" si="10"/>
        <v>0</v>
      </c>
      <c r="K147" s="210"/>
      <c r="L147" s="38"/>
      <c r="M147" s="211" t="s">
        <v>1</v>
      </c>
      <c r="N147" s="212" t="s">
        <v>42</v>
      </c>
      <c r="O147" s="70"/>
      <c r="P147" s="213">
        <f t="shared" si="11"/>
        <v>0</v>
      </c>
      <c r="Q147" s="213">
        <v>2.0000000000000002E-5</v>
      </c>
      <c r="R147" s="213">
        <f t="shared" si="12"/>
        <v>1E-4</v>
      </c>
      <c r="S147" s="213">
        <v>0</v>
      </c>
      <c r="T147" s="214">
        <f t="shared" si="1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215" t="s">
        <v>200</v>
      </c>
      <c r="AT147" s="215" t="s">
        <v>133</v>
      </c>
      <c r="AU147" s="215" t="s">
        <v>138</v>
      </c>
      <c r="AY147" s="16" t="s">
        <v>131</v>
      </c>
      <c r="BE147" s="216">
        <f t="shared" si="14"/>
        <v>0</v>
      </c>
      <c r="BF147" s="216">
        <f t="shared" si="15"/>
        <v>0</v>
      </c>
      <c r="BG147" s="216">
        <f t="shared" si="16"/>
        <v>0</v>
      </c>
      <c r="BH147" s="216">
        <f t="shared" si="17"/>
        <v>0</v>
      </c>
      <c r="BI147" s="216">
        <f t="shared" si="18"/>
        <v>0</v>
      </c>
      <c r="BJ147" s="16" t="s">
        <v>138</v>
      </c>
      <c r="BK147" s="216">
        <f t="shared" si="19"/>
        <v>0</v>
      </c>
      <c r="BL147" s="16" t="s">
        <v>200</v>
      </c>
      <c r="BM147" s="215" t="s">
        <v>977</v>
      </c>
    </row>
    <row r="148" spans="1:65" s="2" customFormat="1" ht="21.75" customHeight="1">
      <c r="A148" s="33"/>
      <c r="B148" s="34"/>
      <c r="C148" s="217" t="s">
        <v>191</v>
      </c>
      <c r="D148" s="217" t="s">
        <v>147</v>
      </c>
      <c r="E148" s="218" t="s">
        <v>978</v>
      </c>
      <c r="F148" s="219" t="s">
        <v>979</v>
      </c>
      <c r="G148" s="220" t="s">
        <v>207</v>
      </c>
      <c r="H148" s="221">
        <v>5</v>
      </c>
      <c r="I148" s="222"/>
      <c r="J148" s="223">
        <f t="shared" si="10"/>
        <v>0</v>
      </c>
      <c r="K148" s="224"/>
      <c r="L148" s="225"/>
      <c r="M148" s="226" t="s">
        <v>1</v>
      </c>
      <c r="N148" s="227" t="s">
        <v>42</v>
      </c>
      <c r="O148" s="70"/>
      <c r="P148" s="213">
        <f t="shared" si="11"/>
        <v>0</v>
      </c>
      <c r="Q148" s="213">
        <v>2.0000000000000001E-4</v>
      </c>
      <c r="R148" s="213">
        <f t="shared" si="12"/>
        <v>1E-3</v>
      </c>
      <c r="S148" s="213">
        <v>0</v>
      </c>
      <c r="T148" s="214">
        <f t="shared" si="1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215" t="s">
        <v>263</v>
      </c>
      <c r="AT148" s="215" t="s">
        <v>147</v>
      </c>
      <c r="AU148" s="215" t="s">
        <v>138</v>
      </c>
      <c r="AY148" s="16" t="s">
        <v>131</v>
      </c>
      <c r="BE148" s="216">
        <f t="shared" si="14"/>
        <v>0</v>
      </c>
      <c r="BF148" s="216">
        <f t="shared" si="15"/>
        <v>0</v>
      </c>
      <c r="BG148" s="216">
        <f t="shared" si="16"/>
        <v>0</v>
      </c>
      <c r="BH148" s="216">
        <f t="shared" si="17"/>
        <v>0</v>
      </c>
      <c r="BI148" s="216">
        <f t="shared" si="18"/>
        <v>0</v>
      </c>
      <c r="BJ148" s="16" t="s">
        <v>138</v>
      </c>
      <c r="BK148" s="216">
        <f t="shared" si="19"/>
        <v>0</v>
      </c>
      <c r="BL148" s="16" t="s">
        <v>200</v>
      </c>
      <c r="BM148" s="215" t="s">
        <v>980</v>
      </c>
    </row>
    <row r="149" spans="1:65" s="2" customFormat="1" ht="21.75" customHeight="1">
      <c r="A149" s="33"/>
      <c r="B149" s="34"/>
      <c r="C149" s="203" t="s">
        <v>195</v>
      </c>
      <c r="D149" s="203" t="s">
        <v>133</v>
      </c>
      <c r="E149" s="204" t="s">
        <v>981</v>
      </c>
      <c r="F149" s="205" t="s">
        <v>982</v>
      </c>
      <c r="G149" s="206" t="s">
        <v>983</v>
      </c>
      <c r="H149" s="207">
        <v>5</v>
      </c>
      <c r="I149" s="208"/>
      <c r="J149" s="209">
        <f t="shared" si="10"/>
        <v>0</v>
      </c>
      <c r="K149" s="210"/>
      <c r="L149" s="38"/>
      <c r="M149" s="211" t="s">
        <v>1</v>
      </c>
      <c r="N149" s="212" t="s">
        <v>42</v>
      </c>
      <c r="O149" s="70"/>
      <c r="P149" s="213">
        <f t="shared" si="11"/>
        <v>0</v>
      </c>
      <c r="Q149" s="213">
        <v>4.8999999999999998E-4</v>
      </c>
      <c r="R149" s="213">
        <f t="shared" si="12"/>
        <v>2.4499999999999999E-3</v>
      </c>
      <c r="S149" s="213">
        <v>0</v>
      </c>
      <c r="T149" s="214">
        <f t="shared" si="1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215" t="s">
        <v>200</v>
      </c>
      <c r="AT149" s="215" t="s">
        <v>133</v>
      </c>
      <c r="AU149" s="215" t="s">
        <v>138</v>
      </c>
      <c r="AY149" s="16" t="s">
        <v>131</v>
      </c>
      <c r="BE149" s="216">
        <f t="shared" si="14"/>
        <v>0</v>
      </c>
      <c r="BF149" s="216">
        <f t="shared" si="15"/>
        <v>0</v>
      </c>
      <c r="BG149" s="216">
        <f t="shared" si="16"/>
        <v>0</v>
      </c>
      <c r="BH149" s="216">
        <f t="shared" si="17"/>
        <v>0</v>
      </c>
      <c r="BI149" s="216">
        <f t="shared" si="18"/>
        <v>0</v>
      </c>
      <c r="BJ149" s="16" t="s">
        <v>138</v>
      </c>
      <c r="BK149" s="216">
        <f t="shared" si="19"/>
        <v>0</v>
      </c>
      <c r="BL149" s="16" t="s">
        <v>200</v>
      </c>
      <c r="BM149" s="215" t="s">
        <v>984</v>
      </c>
    </row>
    <row r="150" spans="1:65" s="2" customFormat="1" ht="16.5" customHeight="1">
      <c r="A150" s="33"/>
      <c r="B150" s="34"/>
      <c r="C150" s="203" t="s">
        <v>200</v>
      </c>
      <c r="D150" s="203" t="s">
        <v>133</v>
      </c>
      <c r="E150" s="204" t="s">
        <v>985</v>
      </c>
      <c r="F150" s="205" t="s">
        <v>986</v>
      </c>
      <c r="G150" s="206" t="s">
        <v>150</v>
      </c>
      <c r="H150" s="207">
        <v>0.46800000000000003</v>
      </c>
      <c r="I150" s="208"/>
      <c r="J150" s="209">
        <f t="shared" si="10"/>
        <v>0</v>
      </c>
      <c r="K150" s="210"/>
      <c r="L150" s="38"/>
      <c r="M150" s="211" t="s">
        <v>1</v>
      </c>
      <c r="N150" s="212" t="s">
        <v>42</v>
      </c>
      <c r="O150" s="70"/>
      <c r="P150" s="213">
        <f t="shared" si="11"/>
        <v>0</v>
      </c>
      <c r="Q150" s="213">
        <v>0</v>
      </c>
      <c r="R150" s="213">
        <f t="shared" si="12"/>
        <v>0</v>
      </c>
      <c r="S150" s="213">
        <v>0</v>
      </c>
      <c r="T150" s="214">
        <f t="shared" si="1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215" t="s">
        <v>200</v>
      </c>
      <c r="AT150" s="215" t="s">
        <v>133</v>
      </c>
      <c r="AU150" s="215" t="s">
        <v>138</v>
      </c>
      <c r="AY150" s="16" t="s">
        <v>131</v>
      </c>
      <c r="BE150" s="216">
        <f t="shared" si="14"/>
        <v>0</v>
      </c>
      <c r="BF150" s="216">
        <f t="shared" si="15"/>
        <v>0</v>
      </c>
      <c r="BG150" s="216">
        <f t="shared" si="16"/>
        <v>0</v>
      </c>
      <c r="BH150" s="216">
        <f t="shared" si="17"/>
        <v>0</v>
      </c>
      <c r="BI150" s="216">
        <f t="shared" si="18"/>
        <v>0</v>
      </c>
      <c r="BJ150" s="16" t="s">
        <v>138</v>
      </c>
      <c r="BK150" s="216">
        <f t="shared" si="19"/>
        <v>0</v>
      </c>
      <c r="BL150" s="16" t="s">
        <v>200</v>
      </c>
      <c r="BM150" s="215" t="s">
        <v>987</v>
      </c>
    </row>
    <row r="151" spans="1:65" s="12" customFormat="1" ht="22.9" customHeight="1">
      <c r="B151" s="187"/>
      <c r="C151" s="188"/>
      <c r="D151" s="189" t="s">
        <v>75</v>
      </c>
      <c r="E151" s="201" t="s">
        <v>988</v>
      </c>
      <c r="F151" s="201" t="s">
        <v>989</v>
      </c>
      <c r="G151" s="188"/>
      <c r="H151" s="188"/>
      <c r="I151" s="191"/>
      <c r="J151" s="202">
        <f>BK151</f>
        <v>0</v>
      </c>
      <c r="K151" s="188"/>
      <c r="L151" s="193"/>
      <c r="M151" s="194"/>
      <c r="N151" s="195"/>
      <c r="O151" s="195"/>
      <c r="P151" s="196">
        <f>SUM(P152:P165)</f>
        <v>0</v>
      </c>
      <c r="Q151" s="195"/>
      <c r="R151" s="196">
        <f>SUM(R152:R165)</f>
        <v>0.24337935185185186</v>
      </c>
      <c r="S151" s="195"/>
      <c r="T151" s="197">
        <f>SUM(T152:T165)</f>
        <v>0</v>
      </c>
      <c r="AR151" s="198" t="s">
        <v>138</v>
      </c>
      <c r="AT151" s="199" t="s">
        <v>75</v>
      </c>
      <c r="AU151" s="199" t="s">
        <v>84</v>
      </c>
      <c r="AY151" s="198" t="s">
        <v>131</v>
      </c>
      <c r="BK151" s="200">
        <f>SUM(BK152:BK165)</f>
        <v>0</v>
      </c>
    </row>
    <row r="152" spans="1:65" s="2" customFormat="1" ht="16.5" customHeight="1">
      <c r="A152" s="33"/>
      <c r="B152" s="34"/>
      <c r="C152" s="203" t="s">
        <v>204</v>
      </c>
      <c r="D152" s="203" t="s">
        <v>133</v>
      </c>
      <c r="E152" s="204" t="s">
        <v>990</v>
      </c>
      <c r="F152" s="205" t="s">
        <v>991</v>
      </c>
      <c r="G152" s="206" t="s">
        <v>207</v>
      </c>
      <c r="H152" s="207">
        <v>5</v>
      </c>
      <c r="I152" s="208"/>
      <c r="J152" s="209">
        <f t="shared" ref="J152:J165" si="20">ROUND(I152*H152,2)</f>
        <v>0</v>
      </c>
      <c r="K152" s="210"/>
      <c r="L152" s="38"/>
      <c r="M152" s="211" t="s">
        <v>1</v>
      </c>
      <c r="N152" s="212" t="s">
        <v>42</v>
      </c>
      <c r="O152" s="70"/>
      <c r="P152" s="213">
        <f t="shared" ref="P152:P165" si="21">O152*H152</f>
        <v>0</v>
      </c>
      <c r="Q152" s="213">
        <v>5.0000000000000002E-5</v>
      </c>
      <c r="R152" s="213">
        <f t="shared" ref="R152:R165" si="22">Q152*H152</f>
        <v>2.5000000000000001E-4</v>
      </c>
      <c r="S152" s="213">
        <v>0</v>
      </c>
      <c r="T152" s="214">
        <f t="shared" ref="T152:T165" si="23"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215" t="s">
        <v>200</v>
      </c>
      <c r="AT152" s="215" t="s">
        <v>133</v>
      </c>
      <c r="AU152" s="215" t="s">
        <v>138</v>
      </c>
      <c r="AY152" s="16" t="s">
        <v>131</v>
      </c>
      <c r="BE152" s="216">
        <f t="shared" ref="BE152:BE165" si="24">IF(N152="základná",J152,0)</f>
        <v>0</v>
      </c>
      <c r="BF152" s="216">
        <f t="shared" ref="BF152:BF165" si="25">IF(N152="znížená",J152,0)</f>
        <v>0</v>
      </c>
      <c r="BG152" s="216">
        <f t="shared" ref="BG152:BG165" si="26">IF(N152="zákl. prenesená",J152,0)</f>
        <v>0</v>
      </c>
      <c r="BH152" s="216">
        <f t="shared" ref="BH152:BH165" si="27">IF(N152="zníž. prenesená",J152,0)</f>
        <v>0</v>
      </c>
      <c r="BI152" s="216">
        <f t="shared" ref="BI152:BI165" si="28">IF(N152="nulová",J152,0)</f>
        <v>0</v>
      </c>
      <c r="BJ152" s="16" t="s">
        <v>138</v>
      </c>
      <c r="BK152" s="216">
        <f t="shared" ref="BK152:BK165" si="29">ROUND(I152*H152,2)</f>
        <v>0</v>
      </c>
      <c r="BL152" s="16" t="s">
        <v>200</v>
      </c>
      <c r="BM152" s="215" t="s">
        <v>992</v>
      </c>
    </row>
    <row r="153" spans="1:65" s="2" customFormat="1" ht="21.75" customHeight="1">
      <c r="A153" s="33"/>
      <c r="B153" s="34"/>
      <c r="C153" s="217" t="s">
        <v>209</v>
      </c>
      <c r="D153" s="217" t="s">
        <v>147</v>
      </c>
      <c r="E153" s="218" t="s">
        <v>993</v>
      </c>
      <c r="F153" s="219" t="s">
        <v>994</v>
      </c>
      <c r="G153" s="220" t="s">
        <v>207</v>
      </c>
      <c r="H153" s="221">
        <v>5</v>
      </c>
      <c r="I153" s="222"/>
      <c r="J153" s="223">
        <f t="shared" si="20"/>
        <v>0</v>
      </c>
      <c r="K153" s="224"/>
      <c r="L153" s="225"/>
      <c r="M153" s="226" t="s">
        <v>1</v>
      </c>
      <c r="N153" s="227" t="s">
        <v>42</v>
      </c>
      <c r="O153" s="70"/>
      <c r="P153" s="213">
        <f t="shared" si="21"/>
        <v>0</v>
      </c>
      <c r="Q153" s="213">
        <v>1.4703703703703699E-4</v>
      </c>
      <c r="R153" s="213">
        <f t="shared" si="22"/>
        <v>7.3518518518518497E-4</v>
      </c>
      <c r="S153" s="213">
        <v>0</v>
      </c>
      <c r="T153" s="214">
        <f t="shared" si="2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215" t="s">
        <v>263</v>
      </c>
      <c r="AT153" s="215" t="s">
        <v>147</v>
      </c>
      <c r="AU153" s="215" t="s">
        <v>138</v>
      </c>
      <c r="AY153" s="16" t="s">
        <v>131</v>
      </c>
      <c r="BE153" s="216">
        <f t="shared" si="24"/>
        <v>0</v>
      </c>
      <c r="BF153" s="216">
        <f t="shared" si="25"/>
        <v>0</v>
      </c>
      <c r="BG153" s="216">
        <f t="shared" si="26"/>
        <v>0</v>
      </c>
      <c r="BH153" s="216">
        <f t="shared" si="27"/>
        <v>0</v>
      </c>
      <c r="BI153" s="216">
        <f t="shared" si="28"/>
        <v>0</v>
      </c>
      <c r="BJ153" s="16" t="s">
        <v>138</v>
      </c>
      <c r="BK153" s="216">
        <f t="shared" si="29"/>
        <v>0</v>
      </c>
      <c r="BL153" s="16" t="s">
        <v>200</v>
      </c>
      <c r="BM153" s="215" t="s">
        <v>995</v>
      </c>
    </row>
    <row r="154" spans="1:65" s="2" customFormat="1" ht="16.5" customHeight="1">
      <c r="A154" s="33"/>
      <c r="B154" s="34"/>
      <c r="C154" s="203" t="s">
        <v>214</v>
      </c>
      <c r="D154" s="203" t="s">
        <v>133</v>
      </c>
      <c r="E154" s="204" t="s">
        <v>996</v>
      </c>
      <c r="F154" s="205" t="s">
        <v>997</v>
      </c>
      <c r="G154" s="206" t="s">
        <v>207</v>
      </c>
      <c r="H154" s="207">
        <v>5</v>
      </c>
      <c r="I154" s="208"/>
      <c r="J154" s="209">
        <f t="shared" si="20"/>
        <v>0</v>
      </c>
      <c r="K154" s="210"/>
      <c r="L154" s="38"/>
      <c r="M154" s="211" t="s">
        <v>1</v>
      </c>
      <c r="N154" s="212" t="s">
        <v>42</v>
      </c>
      <c r="O154" s="70"/>
      <c r="P154" s="213">
        <f t="shared" si="21"/>
        <v>0</v>
      </c>
      <c r="Q154" s="213">
        <v>5.0000000000000002E-5</v>
      </c>
      <c r="R154" s="213">
        <f t="shared" si="22"/>
        <v>2.5000000000000001E-4</v>
      </c>
      <c r="S154" s="213">
        <v>0</v>
      </c>
      <c r="T154" s="214">
        <f t="shared" si="2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215" t="s">
        <v>200</v>
      </c>
      <c r="AT154" s="215" t="s">
        <v>133</v>
      </c>
      <c r="AU154" s="215" t="s">
        <v>138</v>
      </c>
      <c r="AY154" s="16" t="s">
        <v>131</v>
      </c>
      <c r="BE154" s="216">
        <f t="shared" si="24"/>
        <v>0</v>
      </c>
      <c r="BF154" s="216">
        <f t="shared" si="25"/>
        <v>0</v>
      </c>
      <c r="BG154" s="216">
        <f t="shared" si="26"/>
        <v>0</v>
      </c>
      <c r="BH154" s="216">
        <f t="shared" si="27"/>
        <v>0</v>
      </c>
      <c r="BI154" s="216">
        <f t="shared" si="28"/>
        <v>0</v>
      </c>
      <c r="BJ154" s="16" t="s">
        <v>138</v>
      </c>
      <c r="BK154" s="216">
        <f t="shared" si="29"/>
        <v>0</v>
      </c>
      <c r="BL154" s="16" t="s">
        <v>200</v>
      </c>
      <c r="BM154" s="215" t="s">
        <v>998</v>
      </c>
    </row>
    <row r="155" spans="1:65" s="2" customFormat="1" ht="16.5" customHeight="1">
      <c r="A155" s="33"/>
      <c r="B155" s="34"/>
      <c r="C155" s="217" t="s">
        <v>7</v>
      </c>
      <c r="D155" s="217" t="s">
        <v>147</v>
      </c>
      <c r="E155" s="218" t="s">
        <v>999</v>
      </c>
      <c r="F155" s="219" t="s">
        <v>1000</v>
      </c>
      <c r="G155" s="220" t="s">
        <v>1001</v>
      </c>
      <c r="H155" s="221">
        <v>5</v>
      </c>
      <c r="I155" s="222"/>
      <c r="J155" s="223">
        <f t="shared" si="20"/>
        <v>0</v>
      </c>
      <c r="K155" s="224"/>
      <c r="L155" s="225"/>
      <c r="M155" s="226" t="s">
        <v>1</v>
      </c>
      <c r="N155" s="227" t="s">
        <v>42</v>
      </c>
      <c r="O155" s="70"/>
      <c r="P155" s="213">
        <f t="shared" si="21"/>
        <v>0</v>
      </c>
      <c r="Q155" s="213">
        <v>0</v>
      </c>
      <c r="R155" s="213">
        <f t="shared" si="22"/>
        <v>0</v>
      </c>
      <c r="S155" s="213">
        <v>0</v>
      </c>
      <c r="T155" s="214">
        <f t="shared" si="2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215" t="s">
        <v>263</v>
      </c>
      <c r="AT155" s="215" t="s">
        <v>147</v>
      </c>
      <c r="AU155" s="215" t="s">
        <v>138</v>
      </c>
      <c r="AY155" s="16" t="s">
        <v>131</v>
      </c>
      <c r="BE155" s="216">
        <f t="shared" si="24"/>
        <v>0</v>
      </c>
      <c r="BF155" s="216">
        <f t="shared" si="25"/>
        <v>0</v>
      </c>
      <c r="BG155" s="216">
        <f t="shared" si="26"/>
        <v>0</v>
      </c>
      <c r="BH155" s="216">
        <f t="shared" si="27"/>
        <v>0</v>
      </c>
      <c r="BI155" s="216">
        <f t="shared" si="28"/>
        <v>0</v>
      </c>
      <c r="BJ155" s="16" t="s">
        <v>138</v>
      </c>
      <c r="BK155" s="216">
        <f t="shared" si="29"/>
        <v>0</v>
      </c>
      <c r="BL155" s="16" t="s">
        <v>200</v>
      </c>
      <c r="BM155" s="215" t="s">
        <v>1002</v>
      </c>
    </row>
    <row r="156" spans="1:65" s="2" customFormat="1" ht="16.5" customHeight="1">
      <c r="A156" s="33"/>
      <c r="B156" s="34"/>
      <c r="C156" s="203" t="s">
        <v>221</v>
      </c>
      <c r="D156" s="203" t="s">
        <v>133</v>
      </c>
      <c r="E156" s="204" t="s">
        <v>1003</v>
      </c>
      <c r="F156" s="205" t="s">
        <v>1004</v>
      </c>
      <c r="G156" s="206" t="s">
        <v>207</v>
      </c>
      <c r="H156" s="207">
        <v>5</v>
      </c>
      <c r="I156" s="208"/>
      <c r="J156" s="209">
        <f t="shared" si="20"/>
        <v>0</v>
      </c>
      <c r="K156" s="210"/>
      <c r="L156" s="38"/>
      <c r="M156" s="211" t="s">
        <v>1</v>
      </c>
      <c r="N156" s="212" t="s">
        <v>42</v>
      </c>
      <c r="O156" s="70"/>
      <c r="P156" s="213">
        <f t="shared" si="21"/>
        <v>0</v>
      </c>
      <c r="Q156" s="213">
        <v>5.0000000000000002E-5</v>
      </c>
      <c r="R156" s="213">
        <f t="shared" si="22"/>
        <v>2.5000000000000001E-4</v>
      </c>
      <c r="S156" s="213">
        <v>0</v>
      </c>
      <c r="T156" s="214">
        <f t="shared" si="2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215" t="s">
        <v>200</v>
      </c>
      <c r="AT156" s="215" t="s">
        <v>133</v>
      </c>
      <c r="AU156" s="215" t="s">
        <v>138</v>
      </c>
      <c r="AY156" s="16" t="s">
        <v>131</v>
      </c>
      <c r="BE156" s="216">
        <f t="shared" si="24"/>
        <v>0</v>
      </c>
      <c r="BF156" s="216">
        <f t="shared" si="25"/>
        <v>0</v>
      </c>
      <c r="BG156" s="216">
        <f t="shared" si="26"/>
        <v>0</v>
      </c>
      <c r="BH156" s="216">
        <f t="shared" si="27"/>
        <v>0</v>
      </c>
      <c r="BI156" s="216">
        <f t="shared" si="28"/>
        <v>0</v>
      </c>
      <c r="BJ156" s="16" t="s">
        <v>138</v>
      </c>
      <c r="BK156" s="216">
        <f t="shared" si="29"/>
        <v>0</v>
      </c>
      <c r="BL156" s="16" t="s">
        <v>200</v>
      </c>
      <c r="BM156" s="215" t="s">
        <v>1005</v>
      </c>
    </row>
    <row r="157" spans="1:65" s="2" customFormat="1" ht="21.75" customHeight="1">
      <c r="A157" s="33"/>
      <c r="B157" s="34"/>
      <c r="C157" s="203" t="s">
        <v>225</v>
      </c>
      <c r="D157" s="203" t="s">
        <v>133</v>
      </c>
      <c r="E157" s="204" t="s">
        <v>1006</v>
      </c>
      <c r="F157" s="205" t="s">
        <v>1007</v>
      </c>
      <c r="G157" s="206" t="s">
        <v>207</v>
      </c>
      <c r="H157" s="207">
        <v>5</v>
      </c>
      <c r="I157" s="208"/>
      <c r="J157" s="209">
        <f t="shared" si="20"/>
        <v>0</v>
      </c>
      <c r="K157" s="210"/>
      <c r="L157" s="38"/>
      <c r="M157" s="211" t="s">
        <v>1</v>
      </c>
      <c r="N157" s="212" t="s">
        <v>42</v>
      </c>
      <c r="O157" s="70"/>
      <c r="P157" s="213">
        <f t="shared" si="21"/>
        <v>0</v>
      </c>
      <c r="Q157" s="213">
        <v>0</v>
      </c>
      <c r="R157" s="213">
        <f t="shared" si="22"/>
        <v>0</v>
      </c>
      <c r="S157" s="213">
        <v>0</v>
      </c>
      <c r="T157" s="214">
        <f t="shared" si="23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215" t="s">
        <v>200</v>
      </c>
      <c r="AT157" s="215" t="s">
        <v>133</v>
      </c>
      <c r="AU157" s="215" t="s">
        <v>138</v>
      </c>
      <c r="AY157" s="16" t="s">
        <v>131</v>
      </c>
      <c r="BE157" s="216">
        <f t="shared" si="24"/>
        <v>0</v>
      </c>
      <c r="BF157" s="216">
        <f t="shared" si="25"/>
        <v>0</v>
      </c>
      <c r="BG157" s="216">
        <f t="shared" si="26"/>
        <v>0</v>
      </c>
      <c r="BH157" s="216">
        <f t="shared" si="27"/>
        <v>0</v>
      </c>
      <c r="BI157" s="216">
        <f t="shared" si="28"/>
        <v>0</v>
      </c>
      <c r="BJ157" s="16" t="s">
        <v>138</v>
      </c>
      <c r="BK157" s="216">
        <f t="shared" si="29"/>
        <v>0</v>
      </c>
      <c r="BL157" s="16" t="s">
        <v>200</v>
      </c>
      <c r="BM157" s="215" t="s">
        <v>1008</v>
      </c>
    </row>
    <row r="158" spans="1:65" s="2" customFormat="1" ht="33" customHeight="1">
      <c r="A158" s="33"/>
      <c r="B158" s="34"/>
      <c r="C158" s="217" t="s">
        <v>229</v>
      </c>
      <c r="D158" s="217" t="s">
        <v>147</v>
      </c>
      <c r="E158" s="218" t="s">
        <v>1009</v>
      </c>
      <c r="F158" s="219" t="s">
        <v>1010</v>
      </c>
      <c r="G158" s="220" t="s">
        <v>207</v>
      </c>
      <c r="H158" s="221">
        <v>1</v>
      </c>
      <c r="I158" s="222"/>
      <c r="J158" s="223">
        <f t="shared" si="20"/>
        <v>0</v>
      </c>
      <c r="K158" s="224"/>
      <c r="L158" s="225"/>
      <c r="M158" s="226" t="s">
        <v>1</v>
      </c>
      <c r="N158" s="227" t="s">
        <v>42</v>
      </c>
      <c r="O158" s="70"/>
      <c r="P158" s="213">
        <f t="shared" si="21"/>
        <v>0</v>
      </c>
      <c r="Q158" s="213">
        <v>1.7000000000000001E-2</v>
      </c>
      <c r="R158" s="213">
        <f t="shared" si="22"/>
        <v>1.7000000000000001E-2</v>
      </c>
      <c r="S158" s="213">
        <v>0</v>
      </c>
      <c r="T158" s="214">
        <f t="shared" si="23"/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215" t="s">
        <v>263</v>
      </c>
      <c r="AT158" s="215" t="s">
        <v>147</v>
      </c>
      <c r="AU158" s="215" t="s">
        <v>138</v>
      </c>
      <c r="AY158" s="16" t="s">
        <v>131</v>
      </c>
      <c r="BE158" s="216">
        <f t="shared" si="24"/>
        <v>0</v>
      </c>
      <c r="BF158" s="216">
        <f t="shared" si="25"/>
        <v>0</v>
      </c>
      <c r="BG158" s="216">
        <f t="shared" si="26"/>
        <v>0</v>
      </c>
      <c r="BH158" s="216">
        <f t="shared" si="27"/>
        <v>0</v>
      </c>
      <c r="BI158" s="216">
        <f t="shared" si="28"/>
        <v>0</v>
      </c>
      <c r="BJ158" s="16" t="s">
        <v>138</v>
      </c>
      <c r="BK158" s="216">
        <f t="shared" si="29"/>
        <v>0</v>
      </c>
      <c r="BL158" s="16" t="s">
        <v>200</v>
      </c>
      <c r="BM158" s="215" t="s">
        <v>1011</v>
      </c>
    </row>
    <row r="159" spans="1:65" s="2" customFormat="1" ht="33" customHeight="1">
      <c r="A159" s="33"/>
      <c r="B159" s="34"/>
      <c r="C159" s="217" t="s">
        <v>233</v>
      </c>
      <c r="D159" s="217" t="s">
        <v>147</v>
      </c>
      <c r="E159" s="218" t="s">
        <v>1012</v>
      </c>
      <c r="F159" s="219" t="s">
        <v>1013</v>
      </c>
      <c r="G159" s="220" t="s">
        <v>207</v>
      </c>
      <c r="H159" s="221">
        <v>4</v>
      </c>
      <c r="I159" s="222"/>
      <c r="J159" s="223">
        <f t="shared" si="20"/>
        <v>0</v>
      </c>
      <c r="K159" s="224"/>
      <c r="L159" s="225"/>
      <c r="M159" s="226" t="s">
        <v>1</v>
      </c>
      <c r="N159" s="227" t="s">
        <v>42</v>
      </c>
      <c r="O159" s="70"/>
      <c r="P159" s="213">
        <f t="shared" si="21"/>
        <v>0</v>
      </c>
      <c r="Q159" s="213">
        <v>5.5759999999999997E-2</v>
      </c>
      <c r="R159" s="213">
        <f t="shared" si="22"/>
        <v>0.22303999999999999</v>
      </c>
      <c r="S159" s="213">
        <v>0</v>
      </c>
      <c r="T159" s="214">
        <f t="shared" si="23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215" t="s">
        <v>263</v>
      </c>
      <c r="AT159" s="215" t="s">
        <v>147</v>
      </c>
      <c r="AU159" s="215" t="s">
        <v>138</v>
      </c>
      <c r="AY159" s="16" t="s">
        <v>131</v>
      </c>
      <c r="BE159" s="216">
        <f t="shared" si="24"/>
        <v>0</v>
      </c>
      <c r="BF159" s="216">
        <f t="shared" si="25"/>
        <v>0</v>
      </c>
      <c r="BG159" s="216">
        <f t="shared" si="26"/>
        <v>0</v>
      </c>
      <c r="BH159" s="216">
        <f t="shared" si="27"/>
        <v>0</v>
      </c>
      <c r="BI159" s="216">
        <f t="shared" si="28"/>
        <v>0</v>
      </c>
      <c r="BJ159" s="16" t="s">
        <v>138</v>
      </c>
      <c r="BK159" s="216">
        <f t="shared" si="29"/>
        <v>0</v>
      </c>
      <c r="BL159" s="16" t="s">
        <v>200</v>
      </c>
      <c r="BM159" s="215" t="s">
        <v>1014</v>
      </c>
    </row>
    <row r="160" spans="1:65" s="2" customFormat="1" ht="16.5" customHeight="1">
      <c r="A160" s="33"/>
      <c r="B160" s="34"/>
      <c r="C160" s="203" t="s">
        <v>237</v>
      </c>
      <c r="D160" s="203" t="s">
        <v>133</v>
      </c>
      <c r="E160" s="204" t="s">
        <v>1015</v>
      </c>
      <c r="F160" s="205" t="s">
        <v>1016</v>
      </c>
      <c r="G160" s="206" t="s">
        <v>207</v>
      </c>
      <c r="H160" s="207">
        <v>5</v>
      </c>
      <c r="I160" s="208"/>
      <c r="J160" s="209">
        <f t="shared" si="20"/>
        <v>0</v>
      </c>
      <c r="K160" s="210"/>
      <c r="L160" s="38"/>
      <c r="M160" s="211" t="s">
        <v>1</v>
      </c>
      <c r="N160" s="212" t="s">
        <v>42</v>
      </c>
      <c r="O160" s="70"/>
      <c r="P160" s="213">
        <f t="shared" si="21"/>
        <v>0</v>
      </c>
      <c r="Q160" s="213">
        <v>0</v>
      </c>
      <c r="R160" s="213">
        <f t="shared" si="22"/>
        <v>0</v>
      </c>
      <c r="S160" s="213">
        <v>0</v>
      </c>
      <c r="T160" s="214">
        <f t="shared" si="2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215" t="s">
        <v>200</v>
      </c>
      <c r="AT160" s="215" t="s">
        <v>133</v>
      </c>
      <c r="AU160" s="215" t="s">
        <v>138</v>
      </c>
      <c r="AY160" s="16" t="s">
        <v>131</v>
      </c>
      <c r="BE160" s="216">
        <f t="shared" si="24"/>
        <v>0</v>
      </c>
      <c r="BF160" s="216">
        <f t="shared" si="25"/>
        <v>0</v>
      </c>
      <c r="BG160" s="216">
        <f t="shared" si="26"/>
        <v>0</v>
      </c>
      <c r="BH160" s="216">
        <f t="shared" si="27"/>
        <v>0</v>
      </c>
      <c r="BI160" s="216">
        <f t="shared" si="28"/>
        <v>0</v>
      </c>
      <c r="BJ160" s="16" t="s">
        <v>138</v>
      </c>
      <c r="BK160" s="216">
        <f t="shared" si="29"/>
        <v>0</v>
      </c>
      <c r="BL160" s="16" t="s">
        <v>200</v>
      </c>
      <c r="BM160" s="215" t="s">
        <v>1017</v>
      </c>
    </row>
    <row r="161" spans="1:65" s="2" customFormat="1" ht="16.5" customHeight="1">
      <c r="A161" s="33"/>
      <c r="B161" s="34"/>
      <c r="C161" s="217" t="s">
        <v>241</v>
      </c>
      <c r="D161" s="217" t="s">
        <v>147</v>
      </c>
      <c r="E161" s="218" t="s">
        <v>1018</v>
      </c>
      <c r="F161" s="219" t="s">
        <v>1019</v>
      </c>
      <c r="G161" s="220" t="s">
        <v>207</v>
      </c>
      <c r="H161" s="221">
        <v>5</v>
      </c>
      <c r="I161" s="222"/>
      <c r="J161" s="223">
        <f t="shared" si="20"/>
        <v>0</v>
      </c>
      <c r="K161" s="224"/>
      <c r="L161" s="225"/>
      <c r="M161" s="226" t="s">
        <v>1</v>
      </c>
      <c r="N161" s="227" t="s">
        <v>42</v>
      </c>
      <c r="O161" s="70"/>
      <c r="P161" s="213">
        <f t="shared" si="21"/>
        <v>0</v>
      </c>
      <c r="Q161" s="213">
        <v>1.6333333333333301E-4</v>
      </c>
      <c r="R161" s="213">
        <f t="shared" si="22"/>
        <v>8.1666666666666509E-4</v>
      </c>
      <c r="S161" s="213">
        <v>0</v>
      </c>
      <c r="T161" s="214">
        <f t="shared" si="23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215" t="s">
        <v>263</v>
      </c>
      <c r="AT161" s="215" t="s">
        <v>147</v>
      </c>
      <c r="AU161" s="215" t="s">
        <v>138</v>
      </c>
      <c r="AY161" s="16" t="s">
        <v>131</v>
      </c>
      <c r="BE161" s="216">
        <f t="shared" si="24"/>
        <v>0</v>
      </c>
      <c r="BF161" s="216">
        <f t="shared" si="25"/>
        <v>0</v>
      </c>
      <c r="BG161" s="216">
        <f t="shared" si="26"/>
        <v>0</v>
      </c>
      <c r="BH161" s="216">
        <f t="shared" si="27"/>
        <v>0</v>
      </c>
      <c r="BI161" s="216">
        <f t="shared" si="28"/>
        <v>0</v>
      </c>
      <c r="BJ161" s="16" t="s">
        <v>138</v>
      </c>
      <c r="BK161" s="216">
        <f t="shared" si="29"/>
        <v>0</v>
      </c>
      <c r="BL161" s="16" t="s">
        <v>200</v>
      </c>
      <c r="BM161" s="215" t="s">
        <v>1020</v>
      </c>
    </row>
    <row r="162" spans="1:65" s="2" customFormat="1" ht="16.5" customHeight="1">
      <c r="A162" s="33"/>
      <c r="B162" s="34"/>
      <c r="C162" s="217" t="s">
        <v>245</v>
      </c>
      <c r="D162" s="217" t="s">
        <v>147</v>
      </c>
      <c r="E162" s="218" t="s">
        <v>1021</v>
      </c>
      <c r="F162" s="219" t="s">
        <v>1022</v>
      </c>
      <c r="G162" s="220" t="s">
        <v>207</v>
      </c>
      <c r="H162" s="221">
        <v>5</v>
      </c>
      <c r="I162" s="222"/>
      <c r="J162" s="223">
        <f t="shared" si="20"/>
        <v>0</v>
      </c>
      <c r="K162" s="224"/>
      <c r="L162" s="225"/>
      <c r="M162" s="226" t="s">
        <v>1</v>
      </c>
      <c r="N162" s="227" t="s">
        <v>42</v>
      </c>
      <c r="O162" s="70"/>
      <c r="P162" s="213">
        <f t="shared" si="21"/>
        <v>0</v>
      </c>
      <c r="Q162" s="213">
        <v>7.75E-5</v>
      </c>
      <c r="R162" s="213">
        <f t="shared" si="22"/>
        <v>3.8749999999999999E-4</v>
      </c>
      <c r="S162" s="213">
        <v>0</v>
      </c>
      <c r="T162" s="214">
        <f t="shared" si="23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215" t="s">
        <v>263</v>
      </c>
      <c r="AT162" s="215" t="s">
        <v>147</v>
      </c>
      <c r="AU162" s="215" t="s">
        <v>138</v>
      </c>
      <c r="AY162" s="16" t="s">
        <v>131</v>
      </c>
      <c r="BE162" s="216">
        <f t="shared" si="24"/>
        <v>0</v>
      </c>
      <c r="BF162" s="216">
        <f t="shared" si="25"/>
        <v>0</v>
      </c>
      <c r="BG162" s="216">
        <f t="shared" si="26"/>
        <v>0</v>
      </c>
      <c r="BH162" s="216">
        <f t="shared" si="27"/>
        <v>0</v>
      </c>
      <c r="BI162" s="216">
        <f t="shared" si="28"/>
        <v>0</v>
      </c>
      <c r="BJ162" s="16" t="s">
        <v>138</v>
      </c>
      <c r="BK162" s="216">
        <f t="shared" si="29"/>
        <v>0</v>
      </c>
      <c r="BL162" s="16" t="s">
        <v>200</v>
      </c>
      <c r="BM162" s="215" t="s">
        <v>1023</v>
      </c>
    </row>
    <row r="163" spans="1:65" s="2" customFormat="1" ht="21.75" customHeight="1">
      <c r="A163" s="33"/>
      <c r="B163" s="34"/>
      <c r="C163" s="203" t="s">
        <v>247</v>
      </c>
      <c r="D163" s="203" t="s">
        <v>133</v>
      </c>
      <c r="E163" s="204" t="s">
        <v>1024</v>
      </c>
      <c r="F163" s="205" t="s">
        <v>1025</v>
      </c>
      <c r="G163" s="206" t="s">
        <v>176</v>
      </c>
      <c r="H163" s="207">
        <v>4</v>
      </c>
      <c r="I163" s="208"/>
      <c r="J163" s="209">
        <f t="shared" si="20"/>
        <v>0</v>
      </c>
      <c r="K163" s="210"/>
      <c r="L163" s="38"/>
      <c r="M163" s="211" t="s">
        <v>1</v>
      </c>
      <c r="N163" s="212" t="s">
        <v>42</v>
      </c>
      <c r="O163" s="70"/>
      <c r="P163" s="213">
        <f t="shared" si="21"/>
        <v>0</v>
      </c>
      <c r="Q163" s="213">
        <v>0</v>
      </c>
      <c r="R163" s="213">
        <f t="shared" si="22"/>
        <v>0</v>
      </c>
      <c r="S163" s="213">
        <v>0</v>
      </c>
      <c r="T163" s="214">
        <f t="shared" si="23"/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215" t="s">
        <v>200</v>
      </c>
      <c r="AT163" s="215" t="s">
        <v>133</v>
      </c>
      <c r="AU163" s="215" t="s">
        <v>138</v>
      </c>
      <c r="AY163" s="16" t="s">
        <v>131</v>
      </c>
      <c r="BE163" s="216">
        <f t="shared" si="24"/>
        <v>0</v>
      </c>
      <c r="BF163" s="216">
        <f t="shared" si="25"/>
        <v>0</v>
      </c>
      <c r="BG163" s="216">
        <f t="shared" si="26"/>
        <v>0</v>
      </c>
      <c r="BH163" s="216">
        <f t="shared" si="27"/>
        <v>0</v>
      </c>
      <c r="BI163" s="216">
        <f t="shared" si="28"/>
        <v>0</v>
      </c>
      <c r="BJ163" s="16" t="s">
        <v>138</v>
      </c>
      <c r="BK163" s="216">
        <f t="shared" si="29"/>
        <v>0</v>
      </c>
      <c r="BL163" s="16" t="s">
        <v>200</v>
      </c>
      <c r="BM163" s="215" t="s">
        <v>1026</v>
      </c>
    </row>
    <row r="164" spans="1:65" s="2" customFormat="1" ht="21.75" customHeight="1">
      <c r="A164" s="33"/>
      <c r="B164" s="34"/>
      <c r="C164" s="217" t="s">
        <v>251</v>
      </c>
      <c r="D164" s="217" t="s">
        <v>147</v>
      </c>
      <c r="E164" s="218" t="s">
        <v>1027</v>
      </c>
      <c r="F164" s="219" t="s">
        <v>1028</v>
      </c>
      <c r="G164" s="220" t="s">
        <v>207</v>
      </c>
      <c r="H164" s="221">
        <v>5</v>
      </c>
      <c r="I164" s="222"/>
      <c r="J164" s="223">
        <f t="shared" si="20"/>
        <v>0</v>
      </c>
      <c r="K164" s="224"/>
      <c r="L164" s="225"/>
      <c r="M164" s="226" t="s">
        <v>1</v>
      </c>
      <c r="N164" s="227" t="s">
        <v>42</v>
      </c>
      <c r="O164" s="70"/>
      <c r="P164" s="213">
        <f t="shared" si="21"/>
        <v>0</v>
      </c>
      <c r="Q164" s="213">
        <v>1.2999999999999999E-4</v>
      </c>
      <c r="R164" s="213">
        <f t="shared" si="22"/>
        <v>6.4999999999999997E-4</v>
      </c>
      <c r="S164" s="213">
        <v>0</v>
      </c>
      <c r="T164" s="214">
        <f t="shared" si="23"/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215" t="s">
        <v>263</v>
      </c>
      <c r="AT164" s="215" t="s">
        <v>147</v>
      </c>
      <c r="AU164" s="215" t="s">
        <v>138</v>
      </c>
      <c r="AY164" s="16" t="s">
        <v>131</v>
      </c>
      <c r="BE164" s="216">
        <f t="shared" si="24"/>
        <v>0</v>
      </c>
      <c r="BF164" s="216">
        <f t="shared" si="25"/>
        <v>0</v>
      </c>
      <c r="BG164" s="216">
        <f t="shared" si="26"/>
        <v>0</v>
      </c>
      <c r="BH164" s="216">
        <f t="shared" si="27"/>
        <v>0</v>
      </c>
      <c r="BI164" s="216">
        <f t="shared" si="28"/>
        <v>0</v>
      </c>
      <c r="BJ164" s="16" t="s">
        <v>138</v>
      </c>
      <c r="BK164" s="216">
        <f t="shared" si="29"/>
        <v>0</v>
      </c>
      <c r="BL164" s="16" t="s">
        <v>200</v>
      </c>
      <c r="BM164" s="215" t="s">
        <v>1029</v>
      </c>
    </row>
    <row r="165" spans="1:65" s="2" customFormat="1" ht="21.75" customHeight="1">
      <c r="A165" s="33"/>
      <c r="B165" s="34"/>
      <c r="C165" s="203" t="s">
        <v>255</v>
      </c>
      <c r="D165" s="203" t="s">
        <v>133</v>
      </c>
      <c r="E165" s="204" t="s">
        <v>1030</v>
      </c>
      <c r="F165" s="205" t="s">
        <v>1031</v>
      </c>
      <c r="G165" s="206" t="s">
        <v>945</v>
      </c>
      <c r="H165" s="245"/>
      <c r="I165" s="208"/>
      <c r="J165" s="209">
        <f t="shared" si="20"/>
        <v>0</v>
      </c>
      <c r="K165" s="210"/>
      <c r="L165" s="38"/>
      <c r="M165" s="211" t="s">
        <v>1</v>
      </c>
      <c r="N165" s="212" t="s">
        <v>42</v>
      </c>
      <c r="O165" s="70"/>
      <c r="P165" s="213">
        <f t="shared" si="21"/>
        <v>0</v>
      </c>
      <c r="Q165" s="213">
        <v>0</v>
      </c>
      <c r="R165" s="213">
        <f t="shared" si="22"/>
        <v>0</v>
      </c>
      <c r="S165" s="213">
        <v>0</v>
      </c>
      <c r="T165" s="214">
        <f t="shared" si="23"/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215" t="s">
        <v>200</v>
      </c>
      <c r="AT165" s="215" t="s">
        <v>133</v>
      </c>
      <c r="AU165" s="215" t="s">
        <v>138</v>
      </c>
      <c r="AY165" s="16" t="s">
        <v>131</v>
      </c>
      <c r="BE165" s="216">
        <f t="shared" si="24"/>
        <v>0</v>
      </c>
      <c r="BF165" s="216">
        <f t="shared" si="25"/>
        <v>0</v>
      </c>
      <c r="BG165" s="216">
        <f t="shared" si="26"/>
        <v>0</v>
      </c>
      <c r="BH165" s="216">
        <f t="shared" si="27"/>
        <v>0</v>
      </c>
      <c r="BI165" s="216">
        <f t="shared" si="28"/>
        <v>0</v>
      </c>
      <c r="BJ165" s="16" t="s">
        <v>138</v>
      </c>
      <c r="BK165" s="216">
        <f t="shared" si="29"/>
        <v>0</v>
      </c>
      <c r="BL165" s="16" t="s">
        <v>200</v>
      </c>
      <c r="BM165" s="215" t="s">
        <v>1032</v>
      </c>
    </row>
    <row r="166" spans="1:65" s="12" customFormat="1" ht="22.9" customHeight="1">
      <c r="B166" s="187"/>
      <c r="C166" s="188"/>
      <c r="D166" s="189" t="s">
        <v>75</v>
      </c>
      <c r="E166" s="201" t="s">
        <v>796</v>
      </c>
      <c r="F166" s="201" t="s">
        <v>797</v>
      </c>
      <c r="G166" s="188"/>
      <c r="H166" s="188"/>
      <c r="I166" s="191"/>
      <c r="J166" s="202">
        <f>BK166</f>
        <v>0</v>
      </c>
      <c r="K166" s="188"/>
      <c r="L166" s="193"/>
      <c r="M166" s="194"/>
      <c r="N166" s="195"/>
      <c r="O166" s="195"/>
      <c r="P166" s="196">
        <f>SUM(P167:P186)</f>
        <v>0</v>
      </c>
      <c r="Q166" s="195"/>
      <c r="R166" s="196">
        <f>SUM(R167:R186)</f>
        <v>8.0530859999999996E-2</v>
      </c>
      <c r="S166" s="195"/>
      <c r="T166" s="197">
        <f>SUM(T167:T186)</f>
        <v>0</v>
      </c>
      <c r="AR166" s="198" t="s">
        <v>138</v>
      </c>
      <c r="AT166" s="199" t="s">
        <v>75</v>
      </c>
      <c r="AU166" s="199" t="s">
        <v>84</v>
      </c>
      <c r="AY166" s="198" t="s">
        <v>131</v>
      </c>
      <c r="BK166" s="200">
        <f>SUM(BK167:BK186)</f>
        <v>0</v>
      </c>
    </row>
    <row r="167" spans="1:65" s="2" customFormat="1" ht="21.75" customHeight="1">
      <c r="A167" s="33"/>
      <c r="B167" s="34"/>
      <c r="C167" s="203" t="s">
        <v>259</v>
      </c>
      <c r="D167" s="203" t="s">
        <v>133</v>
      </c>
      <c r="E167" s="204" t="s">
        <v>1033</v>
      </c>
      <c r="F167" s="205" t="s">
        <v>1034</v>
      </c>
      <c r="G167" s="206" t="s">
        <v>207</v>
      </c>
      <c r="H167" s="207">
        <v>6</v>
      </c>
      <c r="I167" s="208"/>
      <c r="J167" s="209">
        <f t="shared" ref="J167:J173" si="30">ROUND(I167*H167,2)</f>
        <v>0</v>
      </c>
      <c r="K167" s="210"/>
      <c r="L167" s="38"/>
      <c r="M167" s="211" t="s">
        <v>1</v>
      </c>
      <c r="N167" s="212" t="s">
        <v>42</v>
      </c>
      <c r="O167" s="70"/>
      <c r="P167" s="213">
        <f t="shared" ref="P167:P173" si="31">O167*H167</f>
        <v>0</v>
      </c>
      <c r="Q167" s="213">
        <v>0</v>
      </c>
      <c r="R167" s="213">
        <f t="shared" ref="R167:R173" si="32">Q167*H167</f>
        <v>0</v>
      </c>
      <c r="S167" s="213">
        <v>0</v>
      </c>
      <c r="T167" s="214">
        <f t="shared" ref="T167:T173" si="33"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215" t="s">
        <v>200</v>
      </c>
      <c r="AT167" s="215" t="s">
        <v>133</v>
      </c>
      <c r="AU167" s="215" t="s">
        <v>138</v>
      </c>
      <c r="AY167" s="16" t="s">
        <v>131</v>
      </c>
      <c r="BE167" s="216">
        <f t="shared" ref="BE167:BE173" si="34">IF(N167="základná",J167,0)</f>
        <v>0</v>
      </c>
      <c r="BF167" s="216">
        <f t="shared" ref="BF167:BF173" si="35">IF(N167="znížená",J167,0)</f>
        <v>0</v>
      </c>
      <c r="BG167" s="216">
        <f t="shared" ref="BG167:BG173" si="36">IF(N167="zákl. prenesená",J167,0)</f>
        <v>0</v>
      </c>
      <c r="BH167" s="216">
        <f t="shared" ref="BH167:BH173" si="37">IF(N167="zníž. prenesená",J167,0)</f>
        <v>0</v>
      </c>
      <c r="BI167" s="216">
        <f t="shared" ref="BI167:BI173" si="38">IF(N167="nulová",J167,0)</f>
        <v>0</v>
      </c>
      <c r="BJ167" s="16" t="s">
        <v>138</v>
      </c>
      <c r="BK167" s="216">
        <f t="shared" ref="BK167:BK173" si="39">ROUND(I167*H167,2)</f>
        <v>0</v>
      </c>
      <c r="BL167" s="16" t="s">
        <v>200</v>
      </c>
      <c r="BM167" s="215" t="s">
        <v>1035</v>
      </c>
    </row>
    <row r="168" spans="1:65" s="2" customFormat="1" ht="16.5" customHeight="1">
      <c r="A168" s="33"/>
      <c r="B168" s="34"/>
      <c r="C168" s="217" t="s">
        <v>263</v>
      </c>
      <c r="D168" s="217" t="s">
        <v>147</v>
      </c>
      <c r="E168" s="218" t="s">
        <v>1036</v>
      </c>
      <c r="F168" s="219" t="s">
        <v>1037</v>
      </c>
      <c r="G168" s="220" t="s">
        <v>207</v>
      </c>
      <c r="H168" s="221">
        <v>6</v>
      </c>
      <c r="I168" s="222"/>
      <c r="J168" s="223">
        <f t="shared" si="30"/>
        <v>0</v>
      </c>
      <c r="K168" s="224"/>
      <c r="L168" s="225"/>
      <c r="M168" s="226" t="s">
        <v>1</v>
      </c>
      <c r="N168" s="227" t="s">
        <v>42</v>
      </c>
      <c r="O168" s="70"/>
      <c r="P168" s="213">
        <f t="shared" si="31"/>
        <v>0</v>
      </c>
      <c r="Q168" s="213">
        <v>2.5000000000000001E-3</v>
      </c>
      <c r="R168" s="213">
        <f t="shared" si="32"/>
        <v>1.4999999999999999E-2</v>
      </c>
      <c r="S168" s="213">
        <v>0</v>
      </c>
      <c r="T168" s="214">
        <f t="shared" si="33"/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215" t="s">
        <v>263</v>
      </c>
      <c r="AT168" s="215" t="s">
        <v>147</v>
      </c>
      <c r="AU168" s="215" t="s">
        <v>138</v>
      </c>
      <c r="AY168" s="16" t="s">
        <v>131</v>
      </c>
      <c r="BE168" s="216">
        <f t="shared" si="34"/>
        <v>0</v>
      </c>
      <c r="BF168" s="216">
        <f t="shared" si="35"/>
        <v>0</v>
      </c>
      <c r="BG168" s="216">
        <f t="shared" si="36"/>
        <v>0</v>
      </c>
      <c r="BH168" s="216">
        <f t="shared" si="37"/>
        <v>0</v>
      </c>
      <c r="BI168" s="216">
        <f t="shared" si="38"/>
        <v>0</v>
      </c>
      <c r="BJ168" s="16" t="s">
        <v>138</v>
      </c>
      <c r="BK168" s="216">
        <f t="shared" si="39"/>
        <v>0</v>
      </c>
      <c r="BL168" s="16" t="s">
        <v>200</v>
      </c>
      <c r="BM168" s="215" t="s">
        <v>1038</v>
      </c>
    </row>
    <row r="169" spans="1:65" s="2" customFormat="1" ht="21.75" customHeight="1">
      <c r="A169" s="33"/>
      <c r="B169" s="34"/>
      <c r="C169" s="203" t="s">
        <v>268</v>
      </c>
      <c r="D169" s="203" t="s">
        <v>133</v>
      </c>
      <c r="E169" s="204" t="s">
        <v>1039</v>
      </c>
      <c r="F169" s="205" t="s">
        <v>1040</v>
      </c>
      <c r="G169" s="206" t="s">
        <v>207</v>
      </c>
      <c r="H169" s="207">
        <v>4</v>
      </c>
      <c r="I169" s="208"/>
      <c r="J169" s="209">
        <f t="shared" si="30"/>
        <v>0</v>
      </c>
      <c r="K169" s="210"/>
      <c r="L169" s="38"/>
      <c r="M169" s="211" t="s">
        <v>1</v>
      </c>
      <c r="N169" s="212" t="s">
        <v>42</v>
      </c>
      <c r="O169" s="70"/>
      <c r="P169" s="213">
        <f t="shared" si="31"/>
        <v>0</v>
      </c>
      <c r="Q169" s="213">
        <v>0</v>
      </c>
      <c r="R169" s="213">
        <f t="shared" si="32"/>
        <v>0</v>
      </c>
      <c r="S169" s="213">
        <v>0</v>
      </c>
      <c r="T169" s="214">
        <f t="shared" si="33"/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215" t="s">
        <v>200</v>
      </c>
      <c r="AT169" s="215" t="s">
        <v>133</v>
      </c>
      <c r="AU169" s="215" t="s">
        <v>138</v>
      </c>
      <c r="AY169" s="16" t="s">
        <v>131</v>
      </c>
      <c r="BE169" s="216">
        <f t="shared" si="34"/>
        <v>0</v>
      </c>
      <c r="BF169" s="216">
        <f t="shared" si="35"/>
        <v>0</v>
      </c>
      <c r="BG169" s="216">
        <f t="shared" si="36"/>
        <v>0</v>
      </c>
      <c r="BH169" s="216">
        <f t="shared" si="37"/>
        <v>0</v>
      </c>
      <c r="BI169" s="216">
        <f t="shared" si="38"/>
        <v>0</v>
      </c>
      <c r="BJ169" s="16" t="s">
        <v>138</v>
      </c>
      <c r="BK169" s="216">
        <f t="shared" si="39"/>
        <v>0</v>
      </c>
      <c r="BL169" s="16" t="s">
        <v>200</v>
      </c>
      <c r="BM169" s="215" t="s">
        <v>1041</v>
      </c>
    </row>
    <row r="170" spans="1:65" s="2" customFormat="1" ht="16.5" customHeight="1">
      <c r="A170" s="33"/>
      <c r="B170" s="34"/>
      <c r="C170" s="217" t="s">
        <v>272</v>
      </c>
      <c r="D170" s="217" t="s">
        <v>147</v>
      </c>
      <c r="E170" s="218" t="s">
        <v>1042</v>
      </c>
      <c r="F170" s="219" t="s">
        <v>1043</v>
      </c>
      <c r="G170" s="220" t="s">
        <v>207</v>
      </c>
      <c r="H170" s="221">
        <v>4</v>
      </c>
      <c r="I170" s="222"/>
      <c r="J170" s="223">
        <f t="shared" si="30"/>
        <v>0</v>
      </c>
      <c r="K170" s="224"/>
      <c r="L170" s="225"/>
      <c r="M170" s="226" t="s">
        <v>1</v>
      </c>
      <c r="N170" s="227" t="s">
        <v>42</v>
      </c>
      <c r="O170" s="70"/>
      <c r="P170" s="213">
        <f t="shared" si="31"/>
        <v>0</v>
      </c>
      <c r="Q170" s="213">
        <v>5.0000000000000001E-4</v>
      </c>
      <c r="R170" s="213">
        <f t="shared" si="32"/>
        <v>2E-3</v>
      </c>
      <c r="S170" s="213">
        <v>0</v>
      </c>
      <c r="T170" s="214">
        <f t="shared" si="33"/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215" t="s">
        <v>263</v>
      </c>
      <c r="AT170" s="215" t="s">
        <v>147</v>
      </c>
      <c r="AU170" s="215" t="s">
        <v>138</v>
      </c>
      <c r="AY170" s="16" t="s">
        <v>131</v>
      </c>
      <c r="BE170" s="216">
        <f t="shared" si="34"/>
        <v>0</v>
      </c>
      <c r="BF170" s="216">
        <f t="shared" si="35"/>
        <v>0</v>
      </c>
      <c r="BG170" s="216">
        <f t="shared" si="36"/>
        <v>0</v>
      </c>
      <c r="BH170" s="216">
        <f t="shared" si="37"/>
        <v>0</v>
      </c>
      <c r="BI170" s="216">
        <f t="shared" si="38"/>
        <v>0</v>
      </c>
      <c r="BJ170" s="16" t="s">
        <v>138</v>
      </c>
      <c r="BK170" s="216">
        <f t="shared" si="39"/>
        <v>0</v>
      </c>
      <c r="BL170" s="16" t="s">
        <v>200</v>
      </c>
      <c r="BM170" s="215" t="s">
        <v>1044</v>
      </c>
    </row>
    <row r="171" spans="1:65" s="2" customFormat="1" ht="33" customHeight="1">
      <c r="A171" s="33"/>
      <c r="B171" s="34"/>
      <c r="C171" s="203" t="s">
        <v>276</v>
      </c>
      <c r="D171" s="203" t="s">
        <v>133</v>
      </c>
      <c r="E171" s="204" t="s">
        <v>1045</v>
      </c>
      <c r="F171" s="205" t="s">
        <v>1046</v>
      </c>
      <c r="G171" s="206" t="s">
        <v>207</v>
      </c>
      <c r="H171" s="207">
        <v>6</v>
      </c>
      <c r="I171" s="208"/>
      <c r="J171" s="209">
        <f t="shared" si="30"/>
        <v>0</v>
      </c>
      <c r="K171" s="210"/>
      <c r="L171" s="38"/>
      <c r="M171" s="211" t="s">
        <v>1</v>
      </c>
      <c r="N171" s="212" t="s">
        <v>42</v>
      </c>
      <c r="O171" s="70"/>
      <c r="P171" s="213">
        <f t="shared" si="31"/>
        <v>0</v>
      </c>
      <c r="Q171" s="213">
        <v>0</v>
      </c>
      <c r="R171" s="213">
        <f t="shared" si="32"/>
        <v>0</v>
      </c>
      <c r="S171" s="213">
        <v>0</v>
      </c>
      <c r="T171" s="214">
        <f t="shared" si="33"/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215" t="s">
        <v>200</v>
      </c>
      <c r="AT171" s="215" t="s">
        <v>133</v>
      </c>
      <c r="AU171" s="215" t="s">
        <v>138</v>
      </c>
      <c r="AY171" s="16" t="s">
        <v>131</v>
      </c>
      <c r="BE171" s="216">
        <f t="shared" si="34"/>
        <v>0</v>
      </c>
      <c r="BF171" s="216">
        <f t="shared" si="35"/>
        <v>0</v>
      </c>
      <c r="BG171" s="216">
        <f t="shared" si="36"/>
        <v>0</v>
      </c>
      <c r="BH171" s="216">
        <f t="shared" si="37"/>
        <v>0</v>
      </c>
      <c r="BI171" s="216">
        <f t="shared" si="38"/>
        <v>0</v>
      </c>
      <c r="BJ171" s="16" t="s">
        <v>138</v>
      </c>
      <c r="BK171" s="216">
        <f t="shared" si="39"/>
        <v>0</v>
      </c>
      <c r="BL171" s="16" t="s">
        <v>200</v>
      </c>
      <c r="BM171" s="215" t="s">
        <v>1047</v>
      </c>
    </row>
    <row r="172" spans="1:65" s="2" customFormat="1" ht="16.5" customHeight="1">
      <c r="A172" s="33"/>
      <c r="B172" s="34"/>
      <c r="C172" s="217" t="s">
        <v>280</v>
      </c>
      <c r="D172" s="217" t="s">
        <v>147</v>
      </c>
      <c r="E172" s="218" t="s">
        <v>1048</v>
      </c>
      <c r="F172" s="219" t="s">
        <v>1049</v>
      </c>
      <c r="G172" s="220" t="s">
        <v>207</v>
      </c>
      <c r="H172" s="221">
        <v>6</v>
      </c>
      <c r="I172" s="222"/>
      <c r="J172" s="223">
        <f t="shared" si="30"/>
        <v>0</v>
      </c>
      <c r="K172" s="224"/>
      <c r="L172" s="225"/>
      <c r="M172" s="226" t="s">
        <v>1</v>
      </c>
      <c r="N172" s="227" t="s">
        <v>42</v>
      </c>
      <c r="O172" s="70"/>
      <c r="P172" s="213">
        <f t="shared" si="31"/>
        <v>0</v>
      </c>
      <c r="Q172" s="213">
        <v>4.0000000000000001E-3</v>
      </c>
      <c r="R172" s="213">
        <f t="shared" si="32"/>
        <v>2.4E-2</v>
      </c>
      <c r="S172" s="213">
        <v>0</v>
      </c>
      <c r="T172" s="214">
        <f t="shared" si="33"/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215" t="s">
        <v>263</v>
      </c>
      <c r="AT172" s="215" t="s">
        <v>147</v>
      </c>
      <c r="AU172" s="215" t="s">
        <v>138</v>
      </c>
      <c r="AY172" s="16" t="s">
        <v>131</v>
      </c>
      <c r="BE172" s="216">
        <f t="shared" si="34"/>
        <v>0</v>
      </c>
      <c r="BF172" s="216">
        <f t="shared" si="35"/>
        <v>0</v>
      </c>
      <c r="BG172" s="216">
        <f t="shared" si="36"/>
        <v>0</v>
      </c>
      <c r="BH172" s="216">
        <f t="shared" si="37"/>
        <v>0</v>
      </c>
      <c r="BI172" s="216">
        <f t="shared" si="38"/>
        <v>0</v>
      </c>
      <c r="BJ172" s="16" t="s">
        <v>138</v>
      </c>
      <c r="BK172" s="216">
        <f t="shared" si="39"/>
        <v>0</v>
      </c>
      <c r="BL172" s="16" t="s">
        <v>200</v>
      </c>
      <c r="BM172" s="215" t="s">
        <v>1050</v>
      </c>
    </row>
    <row r="173" spans="1:65" s="2" customFormat="1" ht="21.75" customHeight="1">
      <c r="A173" s="33"/>
      <c r="B173" s="34"/>
      <c r="C173" s="203" t="s">
        <v>284</v>
      </c>
      <c r="D173" s="203" t="s">
        <v>133</v>
      </c>
      <c r="E173" s="204" t="s">
        <v>1051</v>
      </c>
      <c r="F173" s="205" t="s">
        <v>1052</v>
      </c>
      <c r="G173" s="206" t="s">
        <v>207</v>
      </c>
      <c r="H173" s="207">
        <v>10</v>
      </c>
      <c r="I173" s="208"/>
      <c r="J173" s="209">
        <f t="shared" si="30"/>
        <v>0</v>
      </c>
      <c r="K173" s="210"/>
      <c r="L173" s="38"/>
      <c r="M173" s="211" t="s">
        <v>1</v>
      </c>
      <c r="N173" s="212" t="s">
        <v>42</v>
      </c>
      <c r="O173" s="70"/>
      <c r="P173" s="213">
        <f t="shared" si="31"/>
        <v>0</v>
      </c>
      <c r="Q173" s="213">
        <v>0</v>
      </c>
      <c r="R173" s="213">
        <f t="shared" si="32"/>
        <v>0</v>
      </c>
      <c r="S173" s="213">
        <v>0</v>
      </c>
      <c r="T173" s="214">
        <f t="shared" si="33"/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215" t="s">
        <v>200</v>
      </c>
      <c r="AT173" s="215" t="s">
        <v>133</v>
      </c>
      <c r="AU173" s="215" t="s">
        <v>138</v>
      </c>
      <c r="AY173" s="16" t="s">
        <v>131</v>
      </c>
      <c r="BE173" s="216">
        <f t="shared" si="34"/>
        <v>0</v>
      </c>
      <c r="BF173" s="216">
        <f t="shared" si="35"/>
        <v>0</v>
      </c>
      <c r="BG173" s="216">
        <f t="shared" si="36"/>
        <v>0</v>
      </c>
      <c r="BH173" s="216">
        <f t="shared" si="37"/>
        <v>0</v>
      </c>
      <c r="BI173" s="216">
        <f t="shared" si="38"/>
        <v>0</v>
      </c>
      <c r="BJ173" s="16" t="s">
        <v>138</v>
      </c>
      <c r="BK173" s="216">
        <f t="shared" si="39"/>
        <v>0</v>
      </c>
      <c r="BL173" s="16" t="s">
        <v>200</v>
      </c>
      <c r="BM173" s="215" t="s">
        <v>1053</v>
      </c>
    </row>
    <row r="174" spans="1:65" s="13" customFormat="1" ht="11.25">
      <c r="B174" s="233"/>
      <c r="C174" s="234"/>
      <c r="D174" s="235" t="s">
        <v>555</v>
      </c>
      <c r="E174" s="236" t="s">
        <v>1</v>
      </c>
      <c r="F174" s="237" t="s">
        <v>1054</v>
      </c>
      <c r="G174" s="234"/>
      <c r="H174" s="238">
        <v>10</v>
      </c>
      <c r="I174" s="239"/>
      <c r="J174" s="234"/>
      <c r="K174" s="234"/>
      <c r="L174" s="240"/>
      <c r="M174" s="241"/>
      <c r="N174" s="242"/>
      <c r="O174" s="242"/>
      <c r="P174" s="242"/>
      <c r="Q174" s="242"/>
      <c r="R174" s="242"/>
      <c r="S174" s="242"/>
      <c r="T174" s="243"/>
      <c r="AT174" s="244" t="s">
        <v>555</v>
      </c>
      <c r="AU174" s="244" t="s">
        <v>138</v>
      </c>
      <c r="AV174" s="13" t="s">
        <v>138</v>
      </c>
      <c r="AW174" s="13" t="s">
        <v>32</v>
      </c>
      <c r="AX174" s="13" t="s">
        <v>84</v>
      </c>
      <c r="AY174" s="244" t="s">
        <v>131</v>
      </c>
    </row>
    <row r="175" spans="1:65" s="2" customFormat="1" ht="16.5" customHeight="1">
      <c r="A175" s="33"/>
      <c r="B175" s="34"/>
      <c r="C175" s="217" t="s">
        <v>288</v>
      </c>
      <c r="D175" s="217" t="s">
        <v>147</v>
      </c>
      <c r="E175" s="218" t="s">
        <v>1055</v>
      </c>
      <c r="F175" s="219" t="s">
        <v>1056</v>
      </c>
      <c r="G175" s="220" t="s">
        <v>207</v>
      </c>
      <c r="H175" s="221">
        <v>10</v>
      </c>
      <c r="I175" s="222"/>
      <c r="J175" s="223">
        <f>ROUND(I175*H175,2)</f>
        <v>0</v>
      </c>
      <c r="K175" s="224"/>
      <c r="L175" s="225"/>
      <c r="M175" s="226" t="s">
        <v>1</v>
      </c>
      <c r="N175" s="227" t="s">
        <v>42</v>
      </c>
      <c r="O175" s="70"/>
      <c r="P175" s="213">
        <f>O175*H175</f>
        <v>0</v>
      </c>
      <c r="Q175" s="213">
        <v>1.5E-3</v>
      </c>
      <c r="R175" s="213">
        <f>Q175*H175</f>
        <v>1.4999999999999999E-2</v>
      </c>
      <c r="S175" s="213">
        <v>0</v>
      </c>
      <c r="T175" s="214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215" t="s">
        <v>263</v>
      </c>
      <c r="AT175" s="215" t="s">
        <v>147</v>
      </c>
      <c r="AU175" s="215" t="s">
        <v>138</v>
      </c>
      <c r="AY175" s="16" t="s">
        <v>131</v>
      </c>
      <c r="BE175" s="216">
        <f>IF(N175="základná",J175,0)</f>
        <v>0</v>
      </c>
      <c r="BF175" s="216">
        <f>IF(N175="znížená",J175,0)</f>
        <v>0</v>
      </c>
      <c r="BG175" s="216">
        <f>IF(N175="zákl. prenesená",J175,0)</f>
        <v>0</v>
      </c>
      <c r="BH175" s="216">
        <f>IF(N175="zníž. prenesená",J175,0)</f>
        <v>0</v>
      </c>
      <c r="BI175" s="216">
        <f>IF(N175="nulová",J175,0)</f>
        <v>0</v>
      </c>
      <c r="BJ175" s="16" t="s">
        <v>138</v>
      </c>
      <c r="BK175" s="216">
        <f>ROUND(I175*H175,2)</f>
        <v>0</v>
      </c>
      <c r="BL175" s="16" t="s">
        <v>200</v>
      </c>
      <c r="BM175" s="215" t="s">
        <v>1057</v>
      </c>
    </row>
    <row r="176" spans="1:65" s="2" customFormat="1" ht="21.75" customHeight="1">
      <c r="A176" s="33"/>
      <c r="B176" s="34"/>
      <c r="C176" s="203" t="s">
        <v>292</v>
      </c>
      <c r="D176" s="203" t="s">
        <v>133</v>
      </c>
      <c r="E176" s="204" t="s">
        <v>1058</v>
      </c>
      <c r="F176" s="205" t="s">
        <v>1059</v>
      </c>
      <c r="G176" s="206" t="s">
        <v>207</v>
      </c>
      <c r="H176" s="207">
        <v>10</v>
      </c>
      <c r="I176" s="208"/>
      <c r="J176" s="209">
        <f>ROUND(I176*H176,2)</f>
        <v>0</v>
      </c>
      <c r="K176" s="210"/>
      <c r="L176" s="38"/>
      <c r="M176" s="211" t="s">
        <v>1</v>
      </c>
      <c r="N176" s="212" t="s">
        <v>42</v>
      </c>
      <c r="O176" s="70"/>
      <c r="P176" s="213">
        <f>O176*H176</f>
        <v>0</v>
      </c>
      <c r="Q176" s="213">
        <v>0</v>
      </c>
      <c r="R176" s="213">
        <f>Q176*H176</f>
        <v>0</v>
      </c>
      <c r="S176" s="213">
        <v>0</v>
      </c>
      <c r="T176" s="214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215" t="s">
        <v>200</v>
      </c>
      <c r="AT176" s="215" t="s">
        <v>133</v>
      </c>
      <c r="AU176" s="215" t="s">
        <v>138</v>
      </c>
      <c r="AY176" s="16" t="s">
        <v>131</v>
      </c>
      <c r="BE176" s="216">
        <f>IF(N176="základná",J176,0)</f>
        <v>0</v>
      </c>
      <c r="BF176" s="216">
        <f>IF(N176="znížená",J176,0)</f>
        <v>0</v>
      </c>
      <c r="BG176" s="216">
        <f>IF(N176="zákl. prenesená",J176,0)</f>
        <v>0</v>
      </c>
      <c r="BH176" s="216">
        <f>IF(N176="zníž. prenesená",J176,0)</f>
        <v>0</v>
      </c>
      <c r="BI176" s="216">
        <f>IF(N176="nulová",J176,0)</f>
        <v>0</v>
      </c>
      <c r="BJ176" s="16" t="s">
        <v>138</v>
      </c>
      <c r="BK176" s="216">
        <f>ROUND(I176*H176,2)</f>
        <v>0</v>
      </c>
      <c r="BL176" s="16" t="s">
        <v>200</v>
      </c>
      <c r="BM176" s="215" t="s">
        <v>1060</v>
      </c>
    </row>
    <row r="177" spans="1:65" s="13" customFormat="1" ht="11.25">
      <c r="B177" s="233"/>
      <c r="C177" s="234"/>
      <c r="D177" s="235" t="s">
        <v>555</v>
      </c>
      <c r="E177" s="236" t="s">
        <v>1</v>
      </c>
      <c r="F177" s="237" t="s">
        <v>1054</v>
      </c>
      <c r="G177" s="234"/>
      <c r="H177" s="238">
        <v>10</v>
      </c>
      <c r="I177" s="239"/>
      <c r="J177" s="234"/>
      <c r="K177" s="234"/>
      <c r="L177" s="240"/>
      <c r="M177" s="241"/>
      <c r="N177" s="242"/>
      <c r="O177" s="242"/>
      <c r="P177" s="242"/>
      <c r="Q177" s="242"/>
      <c r="R177" s="242"/>
      <c r="S177" s="242"/>
      <c r="T177" s="243"/>
      <c r="AT177" s="244" t="s">
        <v>555</v>
      </c>
      <c r="AU177" s="244" t="s">
        <v>138</v>
      </c>
      <c r="AV177" s="13" t="s">
        <v>138</v>
      </c>
      <c r="AW177" s="13" t="s">
        <v>32</v>
      </c>
      <c r="AX177" s="13" t="s">
        <v>84</v>
      </c>
      <c r="AY177" s="244" t="s">
        <v>131</v>
      </c>
    </row>
    <row r="178" spans="1:65" s="2" customFormat="1" ht="16.5" customHeight="1">
      <c r="A178" s="33"/>
      <c r="B178" s="34"/>
      <c r="C178" s="217" t="s">
        <v>296</v>
      </c>
      <c r="D178" s="217" t="s">
        <v>147</v>
      </c>
      <c r="E178" s="218" t="s">
        <v>1061</v>
      </c>
      <c r="F178" s="219" t="s">
        <v>1062</v>
      </c>
      <c r="G178" s="220" t="s">
        <v>207</v>
      </c>
      <c r="H178" s="221">
        <v>10</v>
      </c>
      <c r="I178" s="222"/>
      <c r="J178" s="223">
        <f t="shared" ref="J178:J186" si="40">ROUND(I178*H178,2)</f>
        <v>0</v>
      </c>
      <c r="K178" s="224"/>
      <c r="L178" s="225"/>
      <c r="M178" s="226" t="s">
        <v>1</v>
      </c>
      <c r="N178" s="227" t="s">
        <v>42</v>
      </c>
      <c r="O178" s="70"/>
      <c r="P178" s="213">
        <f t="shared" ref="P178:P186" si="41">O178*H178</f>
        <v>0</v>
      </c>
      <c r="Q178" s="213">
        <v>1.8E-3</v>
      </c>
      <c r="R178" s="213">
        <f t="shared" ref="R178:R186" si="42">Q178*H178</f>
        <v>1.7999999999999999E-2</v>
      </c>
      <c r="S178" s="213">
        <v>0</v>
      </c>
      <c r="T178" s="214">
        <f t="shared" ref="T178:T186" si="43"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215" t="s">
        <v>263</v>
      </c>
      <c r="AT178" s="215" t="s">
        <v>147</v>
      </c>
      <c r="AU178" s="215" t="s">
        <v>138</v>
      </c>
      <c r="AY178" s="16" t="s">
        <v>131</v>
      </c>
      <c r="BE178" s="216">
        <f t="shared" ref="BE178:BE186" si="44">IF(N178="základná",J178,0)</f>
        <v>0</v>
      </c>
      <c r="BF178" s="216">
        <f t="shared" ref="BF178:BF186" si="45">IF(N178="znížená",J178,0)</f>
        <v>0</v>
      </c>
      <c r="BG178" s="216">
        <f t="shared" ref="BG178:BG186" si="46">IF(N178="zákl. prenesená",J178,0)</f>
        <v>0</v>
      </c>
      <c r="BH178" s="216">
        <f t="shared" ref="BH178:BH186" si="47">IF(N178="zníž. prenesená",J178,0)</f>
        <v>0</v>
      </c>
      <c r="BI178" s="216">
        <f t="shared" ref="BI178:BI186" si="48">IF(N178="nulová",J178,0)</f>
        <v>0</v>
      </c>
      <c r="BJ178" s="16" t="s">
        <v>138</v>
      </c>
      <c r="BK178" s="216">
        <f t="shared" ref="BK178:BK186" si="49">ROUND(I178*H178,2)</f>
        <v>0</v>
      </c>
      <c r="BL178" s="16" t="s">
        <v>200</v>
      </c>
      <c r="BM178" s="215" t="s">
        <v>1063</v>
      </c>
    </row>
    <row r="179" spans="1:65" s="2" customFormat="1" ht="21.75" customHeight="1">
      <c r="A179" s="33"/>
      <c r="B179" s="34"/>
      <c r="C179" s="203" t="s">
        <v>300</v>
      </c>
      <c r="D179" s="203" t="s">
        <v>133</v>
      </c>
      <c r="E179" s="204" t="s">
        <v>1064</v>
      </c>
      <c r="F179" s="205" t="s">
        <v>1065</v>
      </c>
      <c r="G179" s="206" t="s">
        <v>207</v>
      </c>
      <c r="H179" s="207">
        <v>1</v>
      </c>
      <c r="I179" s="208"/>
      <c r="J179" s="209">
        <f t="shared" si="40"/>
        <v>0</v>
      </c>
      <c r="K179" s="210"/>
      <c r="L179" s="38"/>
      <c r="M179" s="211" t="s">
        <v>1</v>
      </c>
      <c r="N179" s="212" t="s">
        <v>42</v>
      </c>
      <c r="O179" s="70"/>
      <c r="P179" s="213">
        <f t="shared" si="41"/>
        <v>0</v>
      </c>
      <c r="Q179" s="213">
        <v>0</v>
      </c>
      <c r="R179" s="213">
        <f t="shared" si="42"/>
        <v>0</v>
      </c>
      <c r="S179" s="213">
        <v>0</v>
      </c>
      <c r="T179" s="214">
        <f t="shared" si="43"/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215" t="s">
        <v>200</v>
      </c>
      <c r="AT179" s="215" t="s">
        <v>133</v>
      </c>
      <c r="AU179" s="215" t="s">
        <v>138</v>
      </c>
      <c r="AY179" s="16" t="s">
        <v>131</v>
      </c>
      <c r="BE179" s="216">
        <f t="shared" si="44"/>
        <v>0</v>
      </c>
      <c r="BF179" s="216">
        <f t="shared" si="45"/>
        <v>0</v>
      </c>
      <c r="BG179" s="216">
        <f t="shared" si="46"/>
        <v>0</v>
      </c>
      <c r="BH179" s="216">
        <f t="shared" si="47"/>
        <v>0</v>
      </c>
      <c r="BI179" s="216">
        <f t="shared" si="48"/>
        <v>0</v>
      </c>
      <c r="BJ179" s="16" t="s">
        <v>138</v>
      </c>
      <c r="BK179" s="216">
        <f t="shared" si="49"/>
        <v>0</v>
      </c>
      <c r="BL179" s="16" t="s">
        <v>200</v>
      </c>
      <c r="BM179" s="215" t="s">
        <v>1066</v>
      </c>
    </row>
    <row r="180" spans="1:65" s="2" customFormat="1" ht="21.75" customHeight="1">
      <c r="A180" s="33"/>
      <c r="B180" s="34"/>
      <c r="C180" s="217" t="s">
        <v>304</v>
      </c>
      <c r="D180" s="217" t="s">
        <v>147</v>
      </c>
      <c r="E180" s="218" t="s">
        <v>1067</v>
      </c>
      <c r="F180" s="219" t="s">
        <v>1068</v>
      </c>
      <c r="G180" s="220" t="s">
        <v>207</v>
      </c>
      <c r="H180" s="221">
        <v>1</v>
      </c>
      <c r="I180" s="222"/>
      <c r="J180" s="223">
        <f t="shared" si="40"/>
        <v>0</v>
      </c>
      <c r="K180" s="224"/>
      <c r="L180" s="225"/>
      <c r="M180" s="226" t="s">
        <v>1</v>
      </c>
      <c r="N180" s="227" t="s">
        <v>42</v>
      </c>
      <c r="O180" s="70"/>
      <c r="P180" s="213">
        <f t="shared" si="41"/>
        <v>0</v>
      </c>
      <c r="Q180" s="213">
        <v>5.0000000000000001E-3</v>
      </c>
      <c r="R180" s="213">
        <f t="shared" si="42"/>
        <v>5.0000000000000001E-3</v>
      </c>
      <c r="S180" s="213">
        <v>0</v>
      </c>
      <c r="T180" s="214">
        <f t="shared" si="43"/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215" t="s">
        <v>263</v>
      </c>
      <c r="AT180" s="215" t="s">
        <v>147</v>
      </c>
      <c r="AU180" s="215" t="s">
        <v>138</v>
      </c>
      <c r="AY180" s="16" t="s">
        <v>131</v>
      </c>
      <c r="BE180" s="216">
        <f t="shared" si="44"/>
        <v>0</v>
      </c>
      <c r="BF180" s="216">
        <f t="shared" si="45"/>
        <v>0</v>
      </c>
      <c r="BG180" s="216">
        <f t="shared" si="46"/>
        <v>0</v>
      </c>
      <c r="BH180" s="216">
        <f t="shared" si="47"/>
        <v>0</v>
      </c>
      <c r="BI180" s="216">
        <f t="shared" si="48"/>
        <v>0</v>
      </c>
      <c r="BJ180" s="16" t="s">
        <v>138</v>
      </c>
      <c r="BK180" s="216">
        <f t="shared" si="49"/>
        <v>0</v>
      </c>
      <c r="BL180" s="16" t="s">
        <v>200</v>
      </c>
      <c r="BM180" s="215" t="s">
        <v>1069</v>
      </c>
    </row>
    <row r="181" spans="1:65" s="2" customFormat="1" ht="21.75" customHeight="1">
      <c r="A181" s="33"/>
      <c r="B181" s="34"/>
      <c r="C181" s="203" t="s">
        <v>309</v>
      </c>
      <c r="D181" s="203" t="s">
        <v>133</v>
      </c>
      <c r="E181" s="204" t="s">
        <v>1070</v>
      </c>
      <c r="F181" s="205" t="s">
        <v>1071</v>
      </c>
      <c r="G181" s="206" t="s">
        <v>207</v>
      </c>
      <c r="H181" s="207">
        <v>1</v>
      </c>
      <c r="I181" s="208"/>
      <c r="J181" s="209">
        <f t="shared" si="40"/>
        <v>0</v>
      </c>
      <c r="K181" s="210"/>
      <c r="L181" s="38"/>
      <c r="M181" s="211" t="s">
        <v>1</v>
      </c>
      <c r="N181" s="212" t="s">
        <v>42</v>
      </c>
      <c r="O181" s="70"/>
      <c r="P181" s="213">
        <f t="shared" si="41"/>
        <v>0</v>
      </c>
      <c r="Q181" s="213">
        <v>0</v>
      </c>
      <c r="R181" s="213">
        <f t="shared" si="42"/>
        <v>0</v>
      </c>
      <c r="S181" s="213">
        <v>0</v>
      </c>
      <c r="T181" s="214">
        <f t="shared" si="43"/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215" t="s">
        <v>200</v>
      </c>
      <c r="AT181" s="215" t="s">
        <v>133</v>
      </c>
      <c r="AU181" s="215" t="s">
        <v>138</v>
      </c>
      <c r="AY181" s="16" t="s">
        <v>131</v>
      </c>
      <c r="BE181" s="216">
        <f t="shared" si="44"/>
        <v>0</v>
      </c>
      <c r="BF181" s="216">
        <f t="shared" si="45"/>
        <v>0</v>
      </c>
      <c r="BG181" s="216">
        <f t="shared" si="46"/>
        <v>0</v>
      </c>
      <c r="BH181" s="216">
        <f t="shared" si="47"/>
        <v>0</v>
      </c>
      <c r="BI181" s="216">
        <f t="shared" si="48"/>
        <v>0</v>
      </c>
      <c r="BJ181" s="16" t="s">
        <v>138</v>
      </c>
      <c r="BK181" s="216">
        <f t="shared" si="49"/>
        <v>0</v>
      </c>
      <c r="BL181" s="16" t="s">
        <v>200</v>
      </c>
      <c r="BM181" s="215" t="s">
        <v>1072</v>
      </c>
    </row>
    <row r="182" spans="1:65" s="2" customFormat="1" ht="21.75" customHeight="1">
      <c r="A182" s="33"/>
      <c r="B182" s="34"/>
      <c r="C182" s="203" t="s">
        <v>313</v>
      </c>
      <c r="D182" s="203" t="s">
        <v>133</v>
      </c>
      <c r="E182" s="204" t="s">
        <v>1073</v>
      </c>
      <c r="F182" s="205" t="s">
        <v>1074</v>
      </c>
      <c r="G182" s="206" t="s">
        <v>207</v>
      </c>
      <c r="H182" s="207">
        <v>1</v>
      </c>
      <c r="I182" s="208"/>
      <c r="J182" s="209">
        <f t="shared" si="40"/>
        <v>0</v>
      </c>
      <c r="K182" s="210"/>
      <c r="L182" s="38"/>
      <c r="M182" s="211" t="s">
        <v>1</v>
      </c>
      <c r="N182" s="212" t="s">
        <v>42</v>
      </c>
      <c r="O182" s="70"/>
      <c r="P182" s="213">
        <f t="shared" si="41"/>
        <v>0</v>
      </c>
      <c r="Q182" s="213">
        <v>8.6360000000000007E-5</v>
      </c>
      <c r="R182" s="213">
        <f t="shared" si="42"/>
        <v>8.6360000000000007E-5</v>
      </c>
      <c r="S182" s="213">
        <v>0</v>
      </c>
      <c r="T182" s="214">
        <f t="shared" si="43"/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215" t="s">
        <v>200</v>
      </c>
      <c r="AT182" s="215" t="s">
        <v>133</v>
      </c>
      <c r="AU182" s="215" t="s">
        <v>138</v>
      </c>
      <c r="AY182" s="16" t="s">
        <v>131</v>
      </c>
      <c r="BE182" s="216">
        <f t="shared" si="44"/>
        <v>0</v>
      </c>
      <c r="BF182" s="216">
        <f t="shared" si="45"/>
        <v>0</v>
      </c>
      <c r="BG182" s="216">
        <f t="shared" si="46"/>
        <v>0</v>
      </c>
      <c r="BH182" s="216">
        <f t="shared" si="47"/>
        <v>0</v>
      </c>
      <c r="BI182" s="216">
        <f t="shared" si="48"/>
        <v>0</v>
      </c>
      <c r="BJ182" s="16" t="s">
        <v>138</v>
      </c>
      <c r="BK182" s="216">
        <f t="shared" si="49"/>
        <v>0</v>
      </c>
      <c r="BL182" s="16" t="s">
        <v>200</v>
      </c>
      <c r="BM182" s="215" t="s">
        <v>1075</v>
      </c>
    </row>
    <row r="183" spans="1:65" s="2" customFormat="1" ht="21.75" customHeight="1">
      <c r="A183" s="33"/>
      <c r="B183" s="34"/>
      <c r="C183" s="217" t="s">
        <v>317</v>
      </c>
      <c r="D183" s="217" t="s">
        <v>147</v>
      </c>
      <c r="E183" s="218" t="s">
        <v>1076</v>
      </c>
      <c r="F183" s="219" t="s">
        <v>1077</v>
      </c>
      <c r="G183" s="220" t="s">
        <v>207</v>
      </c>
      <c r="H183" s="221">
        <v>1</v>
      </c>
      <c r="I183" s="222"/>
      <c r="J183" s="223">
        <f t="shared" si="40"/>
        <v>0</v>
      </c>
      <c r="K183" s="224"/>
      <c r="L183" s="225"/>
      <c r="M183" s="226" t="s">
        <v>1</v>
      </c>
      <c r="N183" s="227" t="s">
        <v>42</v>
      </c>
      <c r="O183" s="70"/>
      <c r="P183" s="213">
        <f t="shared" si="41"/>
        <v>0</v>
      </c>
      <c r="Q183" s="213">
        <v>1.2999999999999999E-3</v>
      </c>
      <c r="R183" s="213">
        <f t="shared" si="42"/>
        <v>1.2999999999999999E-3</v>
      </c>
      <c r="S183" s="213">
        <v>0</v>
      </c>
      <c r="T183" s="214">
        <f t="shared" si="43"/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215" t="s">
        <v>263</v>
      </c>
      <c r="AT183" s="215" t="s">
        <v>147</v>
      </c>
      <c r="AU183" s="215" t="s">
        <v>138</v>
      </c>
      <c r="AY183" s="16" t="s">
        <v>131</v>
      </c>
      <c r="BE183" s="216">
        <f t="shared" si="44"/>
        <v>0</v>
      </c>
      <c r="BF183" s="216">
        <f t="shared" si="45"/>
        <v>0</v>
      </c>
      <c r="BG183" s="216">
        <f t="shared" si="46"/>
        <v>0</v>
      </c>
      <c r="BH183" s="216">
        <f t="shared" si="47"/>
        <v>0</v>
      </c>
      <c r="BI183" s="216">
        <f t="shared" si="48"/>
        <v>0</v>
      </c>
      <c r="BJ183" s="16" t="s">
        <v>138</v>
      </c>
      <c r="BK183" s="216">
        <f t="shared" si="49"/>
        <v>0</v>
      </c>
      <c r="BL183" s="16" t="s">
        <v>200</v>
      </c>
      <c r="BM183" s="215" t="s">
        <v>1078</v>
      </c>
    </row>
    <row r="184" spans="1:65" s="2" customFormat="1" ht="21.75" customHeight="1">
      <c r="A184" s="33"/>
      <c r="B184" s="34"/>
      <c r="C184" s="203" t="s">
        <v>321</v>
      </c>
      <c r="D184" s="203" t="s">
        <v>133</v>
      </c>
      <c r="E184" s="204" t="s">
        <v>1079</v>
      </c>
      <c r="F184" s="205" t="s">
        <v>1080</v>
      </c>
      <c r="G184" s="206" t="s">
        <v>207</v>
      </c>
      <c r="H184" s="207">
        <v>1</v>
      </c>
      <c r="I184" s="208"/>
      <c r="J184" s="209">
        <f t="shared" si="40"/>
        <v>0</v>
      </c>
      <c r="K184" s="210"/>
      <c r="L184" s="38"/>
      <c r="M184" s="211" t="s">
        <v>1</v>
      </c>
      <c r="N184" s="212" t="s">
        <v>42</v>
      </c>
      <c r="O184" s="70"/>
      <c r="P184" s="213">
        <f t="shared" si="41"/>
        <v>0</v>
      </c>
      <c r="Q184" s="213">
        <v>1.4449999999999999E-4</v>
      </c>
      <c r="R184" s="213">
        <f t="shared" si="42"/>
        <v>1.4449999999999999E-4</v>
      </c>
      <c r="S184" s="213">
        <v>0</v>
      </c>
      <c r="T184" s="214">
        <f t="shared" si="43"/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215" t="s">
        <v>200</v>
      </c>
      <c r="AT184" s="215" t="s">
        <v>133</v>
      </c>
      <c r="AU184" s="215" t="s">
        <v>138</v>
      </c>
      <c r="AY184" s="16" t="s">
        <v>131</v>
      </c>
      <c r="BE184" s="216">
        <f t="shared" si="44"/>
        <v>0</v>
      </c>
      <c r="BF184" s="216">
        <f t="shared" si="45"/>
        <v>0</v>
      </c>
      <c r="BG184" s="216">
        <f t="shared" si="46"/>
        <v>0</v>
      </c>
      <c r="BH184" s="216">
        <f t="shared" si="47"/>
        <v>0</v>
      </c>
      <c r="BI184" s="216">
        <f t="shared" si="48"/>
        <v>0</v>
      </c>
      <c r="BJ184" s="16" t="s">
        <v>138</v>
      </c>
      <c r="BK184" s="216">
        <f t="shared" si="49"/>
        <v>0</v>
      </c>
      <c r="BL184" s="16" t="s">
        <v>200</v>
      </c>
      <c r="BM184" s="215" t="s">
        <v>1081</v>
      </c>
    </row>
    <row r="185" spans="1:65" s="2" customFormat="1" ht="16.5" customHeight="1">
      <c r="A185" s="33"/>
      <c r="B185" s="34"/>
      <c r="C185" s="203" t="s">
        <v>328</v>
      </c>
      <c r="D185" s="203" t="s">
        <v>133</v>
      </c>
      <c r="E185" s="204" t="s">
        <v>1082</v>
      </c>
      <c r="F185" s="205" t="s">
        <v>1083</v>
      </c>
      <c r="G185" s="206" t="s">
        <v>207</v>
      </c>
      <c r="H185" s="207">
        <v>1</v>
      </c>
      <c r="I185" s="208"/>
      <c r="J185" s="209">
        <f t="shared" si="40"/>
        <v>0</v>
      </c>
      <c r="K185" s="210"/>
      <c r="L185" s="38"/>
      <c r="M185" s="211" t="s">
        <v>1</v>
      </c>
      <c r="N185" s="212" t="s">
        <v>42</v>
      </c>
      <c r="O185" s="70"/>
      <c r="P185" s="213">
        <f t="shared" si="41"/>
        <v>0</v>
      </c>
      <c r="Q185" s="213">
        <v>0</v>
      </c>
      <c r="R185" s="213">
        <f t="shared" si="42"/>
        <v>0</v>
      </c>
      <c r="S185" s="213">
        <v>0</v>
      </c>
      <c r="T185" s="214">
        <f t="shared" si="43"/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215" t="s">
        <v>200</v>
      </c>
      <c r="AT185" s="215" t="s">
        <v>133</v>
      </c>
      <c r="AU185" s="215" t="s">
        <v>138</v>
      </c>
      <c r="AY185" s="16" t="s">
        <v>131</v>
      </c>
      <c r="BE185" s="216">
        <f t="shared" si="44"/>
        <v>0</v>
      </c>
      <c r="BF185" s="216">
        <f t="shared" si="45"/>
        <v>0</v>
      </c>
      <c r="BG185" s="216">
        <f t="shared" si="46"/>
        <v>0</v>
      </c>
      <c r="BH185" s="216">
        <f t="shared" si="47"/>
        <v>0</v>
      </c>
      <c r="BI185" s="216">
        <f t="shared" si="48"/>
        <v>0</v>
      </c>
      <c r="BJ185" s="16" t="s">
        <v>138</v>
      </c>
      <c r="BK185" s="216">
        <f t="shared" si="49"/>
        <v>0</v>
      </c>
      <c r="BL185" s="16" t="s">
        <v>200</v>
      </c>
      <c r="BM185" s="215" t="s">
        <v>1084</v>
      </c>
    </row>
    <row r="186" spans="1:65" s="2" customFormat="1" ht="21.75" customHeight="1">
      <c r="A186" s="33"/>
      <c r="B186" s="34"/>
      <c r="C186" s="203" t="s">
        <v>332</v>
      </c>
      <c r="D186" s="203" t="s">
        <v>133</v>
      </c>
      <c r="E186" s="204" t="s">
        <v>815</v>
      </c>
      <c r="F186" s="205" t="s">
        <v>816</v>
      </c>
      <c r="G186" s="206" t="s">
        <v>150</v>
      </c>
      <c r="H186" s="207">
        <v>8.1000000000000003E-2</v>
      </c>
      <c r="I186" s="208"/>
      <c r="J186" s="209">
        <f t="shared" si="40"/>
        <v>0</v>
      </c>
      <c r="K186" s="210"/>
      <c r="L186" s="38"/>
      <c r="M186" s="211" t="s">
        <v>1</v>
      </c>
      <c r="N186" s="212" t="s">
        <v>42</v>
      </c>
      <c r="O186" s="70"/>
      <c r="P186" s="213">
        <f t="shared" si="41"/>
        <v>0</v>
      </c>
      <c r="Q186" s="213">
        <v>0</v>
      </c>
      <c r="R186" s="213">
        <f t="shared" si="42"/>
        <v>0</v>
      </c>
      <c r="S186" s="213">
        <v>0</v>
      </c>
      <c r="T186" s="214">
        <f t="shared" si="43"/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215" t="s">
        <v>200</v>
      </c>
      <c r="AT186" s="215" t="s">
        <v>133</v>
      </c>
      <c r="AU186" s="215" t="s">
        <v>138</v>
      </c>
      <c r="AY186" s="16" t="s">
        <v>131</v>
      </c>
      <c r="BE186" s="216">
        <f t="shared" si="44"/>
        <v>0</v>
      </c>
      <c r="BF186" s="216">
        <f t="shared" si="45"/>
        <v>0</v>
      </c>
      <c r="BG186" s="216">
        <f t="shared" si="46"/>
        <v>0</v>
      </c>
      <c r="BH186" s="216">
        <f t="shared" si="47"/>
        <v>0</v>
      </c>
      <c r="BI186" s="216">
        <f t="shared" si="48"/>
        <v>0</v>
      </c>
      <c r="BJ186" s="16" t="s">
        <v>138</v>
      </c>
      <c r="BK186" s="216">
        <f t="shared" si="49"/>
        <v>0</v>
      </c>
      <c r="BL186" s="16" t="s">
        <v>200</v>
      </c>
      <c r="BM186" s="215" t="s">
        <v>1085</v>
      </c>
    </row>
    <row r="187" spans="1:65" s="12" customFormat="1" ht="22.9" customHeight="1">
      <c r="B187" s="187"/>
      <c r="C187" s="188"/>
      <c r="D187" s="189" t="s">
        <v>75</v>
      </c>
      <c r="E187" s="201" t="s">
        <v>485</v>
      </c>
      <c r="F187" s="201" t="s">
        <v>486</v>
      </c>
      <c r="G187" s="188"/>
      <c r="H187" s="188"/>
      <c r="I187" s="191"/>
      <c r="J187" s="202">
        <f>BK187</f>
        <v>0</v>
      </c>
      <c r="K187" s="188"/>
      <c r="L187" s="193"/>
      <c r="M187" s="194"/>
      <c r="N187" s="195"/>
      <c r="O187" s="195"/>
      <c r="P187" s="196">
        <f>SUM(P188:P190)</f>
        <v>0</v>
      </c>
      <c r="Q187" s="195"/>
      <c r="R187" s="196">
        <f>SUM(R188:R190)</f>
        <v>7.072999999999999E-4</v>
      </c>
      <c r="S187" s="195"/>
      <c r="T187" s="197">
        <f>SUM(T188:T190)</f>
        <v>0</v>
      </c>
      <c r="AR187" s="198" t="s">
        <v>138</v>
      </c>
      <c r="AT187" s="199" t="s">
        <v>75</v>
      </c>
      <c r="AU187" s="199" t="s">
        <v>84</v>
      </c>
      <c r="AY187" s="198" t="s">
        <v>131</v>
      </c>
      <c r="BK187" s="200">
        <f>SUM(BK188:BK190)</f>
        <v>0</v>
      </c>
    </row>
    <row r="188" spans="1:65" s="2" customFormat="1" ht="16.5" customHeight="1">
      <c r="A188" s="33"/>
      <c r="B188" s="34"/>
      <c r="C188" s="217" t="s">
        <v>336</v>
      </c>
      <c r="D188" s="217" t="s">
        <v>147</v>
      </c>
      <c r="E188" s="218" t="s">
        <v>1086</v>
      </c>
      <c r="F188" s="219" t="s">
        <v>1087</v>
      </c>
      <c r="G188" s="220" t="s">
        <v>207</v>
      </c>
      <c r="H188" s="221">
        <v>5</v>
      </c>
      <c r="I188" s="222"/>
      <c r="J188" s="223">
        <f>ROUND(I188*H188,2)</f>
        <v>0</v>
      </c>
      <c r="K188" s="224"/>
      <c r="L188" s="225"/>
      <c r="M188" s="226" t="s">
        <v>1</v>
      </c>
      <c r="N188" s="227" t="s">
        <v>42</v>
      </c>
      <c r="O188" s="70"/>
      <c r="P188" s="213">
        <f>O188*H188</f>
        <v>0</v>
      </c>
      <c r="Q188" s="213">
        <v>0</v>
      </c>
      <c r="R188" s="213">
        <f>Q188*H188</f>
        <v>0</v>
      </c>
      <c r="S188" s="213">
        <v>0</v>
      </c>
      <c r="T188" s="214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215" t="s">
        <v>263</v>
      </c>
      <c r="AT188" s="215" t="s">
        <v>147</v>
      </c>
      <c r="AU188" s="215" t="s">
        <v>138</v>
      </c>
      <c r="AY188" s="16" t="s">
        <v>131</v>
      </c>
      <c r="BE188" s="216">
        <f>IF(N188="základná",J188,0)</f>
        <v>0</v>
      </c>
      <c r="BF188" s="216">
        <f>IF(N188="znížená",J188,0)</f>
        <v>0</v>
      </c>
      <c r="BG188" s="216">
        <f>IF(N188="zákl. prenesená",J188,0)</f>
        <v>0</v>
      </c>
      <c r="BH188" s="216">
        <f>IF(N188="zníž. prenesená",J188,0)</f>
        <v>0</v>
      </c>
      <c r="BI188" s="216">
        <f>IF(N188="nulová",J188,0)</f>
        <v>0</v>
      </c>
      <c r="BJ188" s="16" t="s">
        <v>138</v>
      </c>
      <c r="BK188" s="216">
        <f>ROUND(I188*H188,2)</f>
        <v>0</v>
      </c>
      <c r="BL188" s="16" t="s">
        <v>200</v>
      </c>
      <c r="BM188" s="215" t="s">
        <v>1088</v>
      </c>
    </row>
    <row r="189" spans="1:65" s="2" customFormat="1" ht="16.5" customHeight="1">
      <c r="A189" s="33"/>
      <c r="B189" s="34"/>
      <c r="C189" s="203" t="s">
        <v>341</v>
      </c>
      <c r="D189" s="203" t="s">
        <v>133</v>
      </c>
      <c r="E189" s="204" t="s">
        <v>1089</v>
      </c>
      <c r="F189" s="205" t="s">
        <v>1090</v>
      </c>
      <c r="G189" s="206" t="s">
        <v>402</v>
      </c>
      <c r="H189" s="207">
        <v>5</v>
      </c>
      <c r="I189" s="208"/>
      <c r="J189" s="209">
        <f>ROUND(I189*H189,2)</f>
        <v>0</v>
      </c>
      <c r="K189" s="210"/>
      <c r="L189" s="38"/>
      <c r="M189" s="211" t="s">
        <v>1</v>
      </c>
      <c r="N189" s="212" t="s">
        <v>42</v>
      </c>
      <c r="O189" s="70"/>
      <c r="P189" s="213">
        <f>O189*H189</f>
        <v>0</v>
      </c>
      <c r="Q189" s="213">
        <v>1.4145999999999999E-4</v>
      </c>
      <c r="R189" s="213">
        <f>Q189*H189</f>
        <v>7.072999999999999E-4</v>
      </c>
      <c r="S189" s="213">
        <v>0</v>
      </c>
      <c r="T189" s="214">
        <f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215" t="s">
        <v>200</v>
      </c>
      <c r="AT189" s="215" t="s">
        <v>133</v>
      </c>
      <c r="AU189" s="215" t="s">
        <v>138</v>
      </c>
      <c r="AY189" s="16" t="s">
        <v>131</v>
      </c>
      <c r="BE189" s="216">
        <f>IF(N189="základná",J189,0)</f>
        <v>0</v>
      </c>
      <c r="BF189" s="216">
        <f>IF(N189="znížená",J189,0)</f>
        <v>0</v>
      </c>
      <c r="BG189" s="216">
        <f>IF(N189="zákl. prenesená",J189,0)</f>
        <v>0</v>
      </c>
      <c r="BH189" s="216">
        <f>IF(N189="zníž. prenesená",J189,0)</f>
        <v>0</v>
      </c>
      <c r="BI189" s="216">
        <f>IF(N189="nulová",J189,0)</f>
        <v>0</v>
      </c>
      <c r="BJ189" s="16" t="s">
        <v>138</v>
      </c>
      <c r="BK189" s="216">
        <f>ROUND(I189*H189,2)</f>
        <v>0</v>
      </c>
      <c r="BL189" s="16" t="s">
        <v>200</v>
      </c>
      <c r="BM189" s="215" t="s">
        <v>1091</v>
      </c>
    </row>
    <row r="190" spans="1:65" s="2" customFormat="1" ht="16.5" customHeight="1">
      <c r="A190" s="33"/>
      <c r="B190" s="34"/>
      <c r="C190" s="217" t="s">
        <v>343</v>
      </c>
      <c r="D190" s="217" t="s">
        <v>147</v>
      </c>
      <c r="E190" s="218" t="s">
        <v>1092</v>
      </c>
      <c r="F190" s="219" t="s">
        <v>1093</v>
      </c>
      <c r="G190" s="220" t="s">
        <v>402</v>
      </c>
      <c r="H190" s="221">
        <v>5</v>
      </c>
      <c r="I190" s="222"/>
      <c r="J190" s="223">
        <f>ROUND(I190*H190,2)</f>
        <v>0</v>
      </c>
      <c r="K190" s="224"/>
      <c r="L190" s="225"/>
      <c r="M190" s="226" t="s">
        <v>1</v>
      </c>
      <c r="N190" s="227" t="s">
        <v>42</v>
      </c>
      <c r="O190" s="70"/>
      <c r="P190" s="213">
        <f>O190*H190</f>
        <v>0</v>
      </c>
      <c r="Q190" s="213">
        <v>0</v>
      </c>
      <c r="R190" s="213">
        <f>Q190*H190</f>
        <v>0</v>
      </c>
      <c r="S190" s="213">
        <v>0</v>
      </c>
      <c r="T190" s="214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215" t="s">
        <v>263</v>
      </c>
      <c r="AT190" s="215" t="s">
        <v>147</v>
      </c>
      <c r="AU190" s="215" t="s">
        <v>138</v>
      </c>
      <c r="AY190" s="16" t="s">
        <v>131</v>
      </c>
      <c r="BE190" s="216">
        <f>IF(N190="základná",J190,0)</f>
        <v>0</v>
      </c>
      <c r="BF190" s="216">
        <f>IF(N190="znížená",J190,0)</f>
        <v>0</v>
      </c>
      <c r="BG190" s="216">
        <f>IF(N190="zákl. prenesená",J190,0)</f>
        <v>0</v>
      </c>
      <c r="BH190" s="216">
        <f>IF(N190="zníž. prenesená",J190,0)</f>
        <v>0</v>
      </c>
      <c r="BI190" s="216">
        <f>IF(N190="nulová",J190,0)</f>
        <v>0</v>
      </c>
      <c r="BJ190" s="16" t="s">
        <v>138</v>
      </c>
      <c r="BK190" s="216">
        <f>ROUND(I190*H190,2)</f>
        <v>0</v>
      </c>
      <c r="BL190" s="16" t="s">
        <v>200</v>
      </c>
      <c r="BM190" s="215" t="s">
        <v>1094</v>
      </c>
    </row>
    <row r="191" spans="1:65" s="12" customFormat="1" ht="22.9" customHeight="1">
      <c r="B191" s="187"/>
      <c r="C191" s="188"/>
      <c r="D191" s="189" t="s">
        <v>75</v>
      </c>
      <c r="E191" s="201" t="s">
        <v>908</v>
      </c>
      <c r="F191" s="201" t="s">
        <v>909</v>
      </c>
      <c r="G191" s="188"/>
      <c r="H191" s="188"/>
      <c r="I191" s="191"/>
      <c r="J191" s="202">
        <f>BK191</f>
        <v>0</v>
      </c>
      <c r="K191" s="188"/>
      <c r="L191" s="193"/>
      <c r="M191" s="194"/>
      <c r="N191" s="195"/>
      <c r="O191" s="195"/>
      <c r="P191" s="196">
        <f>SUM(P192:P193)</f>
        <v>0</v>
      </c>
      <c r="Q191" s="195"/>
      <c r="R191" s="196">
        <f>SUM(R192:R193)</f>
        <v>1.0000520000000001E-2</v>
      </c>
      <c r="S191" s="195"/>
      <c r="T191" s="197">
        <f>SUM(T192:T193)</f>
        <v>0</v>
      </c>
      <c r="AR191" s="198" t="s">
        <v>138</v>
      </c>
      <c r="AT191" s="199" t="s">
        <v>75</v>
      </c>
      <c r="AU191" s="199" t="s">
        <v>84</v>
      </c>
      <c r="AY191" s="198" t="s">
        <v>131</v>
      </c>
      <c r="BK191" s="200">
        <f>SUM(BK192:BK193)</f>
        <v>0</v>
      </c>
    </row>
    <row r="192" spans="1:65" s="2" customFormat="1" ht="21.75" customHeight="1">
      <c r="A192" s="33"/>
      <c r="B192" s="34"/>
      <c r="C192" s="203" t="s">
        <v>347</v>
      </c>
      <c r="D192" s="203" t="s">
        <v>133</v>
      </c>
      <c r="E192" s="204" t="s">
        <v>1095</v>
      </c>
      <c r="F192" s="205" t="s">
        <v>1096</v>
      </c>
      <c r="G192" s="206" t="s">
        <v>176</v>
      </c>
      <c r="H192" s="207">
        <v>5</v>
      </c>
      <c r="I192" s="208"/>
      <c r="J192" s="209">
        <f>ROUND(I192*H192,2)</f>
        <v>0</v>
      </c>
      <c r="K192" s="210"/>
      <c r="L192" s="38"/>
      <c r="M192" s="211" t="s">
        <v>1</v>
      </c>
      <c r="N192" s="212" t="s">
        <v>42</v>
      </c>
      <c r="O192" s="70"/>
      <c r="P192" s="213">
        <f>O192*H192</f>
        <v>0</v>
      </c>
      <c r="Q192" s="213">
        <v>4.7380000000000002E-4</v>
      </c>
      <c r="R192" s="213">
        <f>Q192*H192</f>
        <v>2.369E-3</v>
      </c>
      <c r="S192" s="213">
        <v>0</v>
      </c>
      <c r="T192" s="214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215" t="s">
        <v>200</v>
      </c>
      <c r="AT192" s="215" t="s">
        <v>133</v>
      </c>
      <c r="AU192" s="215" t="s">
        <v>138</v>
      </c>
      <c r="AY192" s="16" t="s">
        <v>131</v>
      </c>
      <c r="BE192" s="216">
        <f>IF(N192="základná",J192,0)</f>
        <v>0</v>
      </c>
      <c r="BF192" s="216">
        <f>IF(N192="znížená",J192,0)</f>
        <v>0</v>
      </c>
      <c r="BG192" s="216">
        <f>IF(N192="zákl. prenesená",J192,0)</f>
        <v>0</v>
      </c>
      <c r="BH192" s="216">
        <f>IF(N192="zníž. prenesená",J192,0)</f>
        <v>0</v>
      </c>
      <c r="BI192" s="216">
        <f>IF(N192="nulová",J192,0)</f>
        <v>0</v>
      </c>
      <c r="BJ192" s="16" t="s">
        <v>138</v>
      </c>
      <c r="BK192" s="216">
        <f>ROUND(I192*H192,2)</f>
        <v>0</v>
      </c>
      <c r="BL192" s="16" t="s">
        <v>200</v>
      </c>
      <c r="BM192" s="215" t="s">
        <v>1097</v>
      </c>
    </row>
    <row r="193" spans="1:65" s="2" customFormat="1" ht="21.75" customHeight="1">
      <c r="A193" s="33"/>
      <c r="B193" s="34"/>
      <c r="C193" s="203" t="s">
        <v>351</v>
      </c>
      <c r="D193" s="203" t="s">
        <v>133</v>
      </c>
      <c r="E193" s="204" t="s">
        <v>1098</v>
      </c>
      <c r="F193" s="205" t="s">
        <v>1099</v>
      </c>
      <c r="G193" s="206" t="s">
        <v>435</v>
      </c>
      <c r="H193" s="207">
        <v>78</v>
      </c>
      <c r="I193" s="208"/>
      <c r="J193" s="209">
        <f>ROUND(I193*H193,2)</f>
        <v>0</v>
      </c>
      <c r="K193" s="210"/>
      <c r="L193" s="38"/>
      <c r="M193" s="211" t="s">
        <v>1</v>
      </c>
      <c r="N193" s="212" t="s">
        <v>42</v>
      </c>
      <c r="O193" s="70"/>
      <c r="P193" s="213">
        <f>O193*H193</f>
        <v>0</v>
      </c>
      <c r="Q193" s="213">
        <v>9.7839999999999998E-5</v>
      </c>
      <c r="R193" s="213">
        <f>Q193*H193</f>
        <v>7.6315200000000001E-3</v>
      </c>
      <c r="S193" s="213">
        <v>0</v>
      </c>
      <c r="T193" s="214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215" t="s">
        <v>200</v>
      </c>
      <c r="AT193" s="215" t="s">
        <v>133</v>
      </c>
      <c r="AU193" s="215" t="s">
        <v>138</v>
      </c>
      <c r="AY193" s="16" t="s">
        <v>131</v>
      </c>
      <c r="BE193" s="216">
        <f>IF(N193="základná",J193,0)</f>
        <v>0</v>
      </c>
      <c r="BF193" s="216">
        <f>IF(N193="znížená",J193,0)</f>
        <v>0</v>
      </c>
      <c r="BG193" s="216">
        <f>IF(N193="zákl. prenesená",J193,0)</f>
        <v>0</v>
      </c>
      <c r="BH193" s="216">
        <f>IF(N193="zníž. prenesená",J193,0)</f>
        <v>0</v>
      </c>
      <c r="BI193" s="216">
        <f>IF(N193="nulová",J193,0)</f>
        <v>0</v>
      </c>
      <c r="BJ193" s="16" t="s">
        <v>138</v>
      </c>
      <c r="BK193" s="216">
        <f>ROUND(I193*H193,2)</f>
        <v>0</v>
      </c>
      <c r="BL193" s="16" t="s">
        <v>200</v>
      </c>
      <c r="BM193" s="215" t="s">
        <v>1100</v>
      </c>
    </row>
    <row r="194" spans="1:65" s="12" customFormat="1" ht="25.9" customHeight="1">
      <c r="B194" s="187"/>
      <c r="C194" s="188"/>
      <c r="D194" s="189" t="s">
        <v>75</v>
      </c>
      <c r="E194" s="190" t="s">
        <v>1101</v>
      </c>
      <c r="F194" s="190" t="s">
        <v>1101</v>
      </c>
      <c r="G194" s="188"/>
      <c r="H194" s="188"/>
      <c r="I194" s="191"/>
      <c r="J194" s="192">
        <f>BK194</f>
        <v>0</v>
      </c>
      <c r="K194" s="188"/>
      <c r="L194" s="193"/>
      <c r="M194" s="194"/>
      <c r="N194" s="195"/>
      <c r="O194" s="195"/>
      <c r="P194" s="196">
        <f>SUM(P195:P196)</f>
        <v>0</v>
      </c>
      <c r="Q194" s="195"/>
      <c r="R194" s="196">
        <f>SUM(R195:R196)</f>
        <v>0</v>
      </c>
      <c r="S194" s="195"/>
      <c r="T194" s="197">
        <f>SUM(T195:T196)</f>
        <v>0</v>
      </c>
      <c r="AR194" s="198" t="s">
        <v>137</v>
      </c>
      <c r="AT194" s="199" t="s">
        <v>75</v>
      </c>
      <c r="AU194" s="199" t="s">
        <v>76</v>
      </c>
      <c r="AY194" s="198" t="s">
        <v>131</v>
      </c>
      <c r="BK194" s="200">
        <f>SUM(BK195:BK196)</f>
        <v>0</v>
      </c>
    </row>
    <row r="195" spans="1:65" s="2" customFormat="1" ht="16.5" customHeight="1">
      <c r="A195" s="33"/>
      <c r="B195" s="34"/>
      <c r="C195" s="203" t="s">
        <v>355</v>
      </c>
      <c r="D195" s="203" t="s">
        <v>133</v>
      </c>
      <c r="E195" s="204" t="s">
        <v>1102</v>
      </c>
      <c r="F195" s="205" t="s">
        <v>1103</v>
      </c>
      <c r="G195" s="206" t="s">
        <v>1001</v>
      </c>
      <c r="H195" s="207">
        <v>1</v>
      </c>
      <c r="I195" s="208"/>
      <c r="J195" s="209">
        <f>ROUND(I195*H195,2)</f>
        <v>0</v>
      </c>
      <c r="K195" s="210"/>
      <c r="L195" s="38"/>
      <c r="M195" s="211" t="s">
        <v>1</v>
      </c>
      <c r="N195" s="212" t="s">
        <v>42</v>
      </c>
      <c r="O195" s="70"/>
      <c r="P195" s="213">
        <f>O195*H195</f>
        <v>0</v>
      </c>
      <c r="Q195" s="213">
        <v>0</v>
      </c>
      <c r="R195" s="213">
        <f>Q195*H195</f>
        <v>0</v>
      </c>
      <c r="S195" s="213">
        <v>0</v>
      </c>
      <c r="T195" s="214">
        <f>S195*H195</f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215" t="s">
        <v>1104</v>
      </c>
      <c r="AT195" s="215" t="s">
        <v>133</v>
      </c>
      <c r="AU195" s="215" t="s">
        <v>84</v>
      </c>
      <c r="AY195" s="16" t="s">
        <v>131</v>
      </c>
      <c r="BE195" s="216">
        <f>IF(N195="základná",J195,0)</f>
        <v>0</v>
      </c>
      <c r="BF195" s="216">
        <f>IF(N195="znížená",J195,0)</f>
        <v>0</v>
      </c>
      <c r="BG195" s="216">
        <f>IF(N195="zákl. prenesená",J195,0)</f>
        <v>0</v>
      </c>
      <c r="BH195" s="216">
        <f>IF(N195="zníž. prenesená",J195,0)</f>
        <v>0</v>
      </c>
      <c r="BI195" s="216">
        <f>IF(N195="nulová",J195,0)</f>
        <v>0</v>
      </c>
      <c r="BJ195" s="16" t="s">
        <v>138</v>
      </c>
      <c r="BK195" s="216">
        <f>ROUND(I195*H195,2)</f>
        <v>0</v>
      </c>
      <c r="BL195" s="16" t="s">
        <v>1104</v>
      </c>
      <c r="BM195" s="215" t="s">
        <v>1105</v>
      </c>
    </row>
    <row r="196" spans="1:65" s="2" customFormat="1" ht="33" customHeight="1">
      <c r="A196" s="33"/>
      <c r="B196" s="34"/>
      <c r="C196" s="203" t="s">
        <v>357</v>
      </c>
      <c r="D196" s="203" t="s">
        <v>133</v>
      </c>
      <c r="E196" s="204" t="s">
        <v>1106</v>
      </c>
      <c r="F196" s="205" t="s">
        <v>1107</v>
      </c>
      <c r="G196" s="206" t="s">
        <v>1108</v>
      </c>
      <c r="H196" s="207">
        <v>8</v>
      </c>
      <c r="I196" s="208"/>
      <c r="J196" s="209">
        <f>ROUND(I196*H196,2)</f>
        <v>0</v>
      </c>
      <c r="K196" s="210"/>
      <c r="L196" s="38"/>
      <c r="M196" s="228" t="s">
        <v>1</v>
      </c>
      <c r="N196" s="229" t="s">
        <v>42</v>
      </c>
      <c r="O196" s="230"/>
      <c r="P196" s="231">
        <f>O196*H196</f>
        <v>0</v>
      </c>
      <c r="Q196" s="231">
        <v>0</v>
      </c>
      <c r="R196" s="231">
        <f>Q196*H196</f>
        <v>0</v>
      </c>
      <c r="S196" s="231">
        <v>0</v>
      </c>
      <c r="T196" s="232">
        <f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215" t="s">
        <v>1104</v>
      </c>
      <c r="AT196" s="215" t="s">
        <v>133</v>
      </c>
      <c r="AU196" s="215" t="s">
        <v>84</v>
      </c>
      <c r="AY196" s="16" t="s">
        <v>131</v>
      </c>
      <c r="BE196" s="216">
        <f>IF(N196="základná",J196,0)</f>
        <v>0</v>
      </c>
      <c r="BF196" s="216">
        <f>IF(N196="znížená",J196,0)</f>
        <v>0</v>
      </c>
      <c r="BG196" s="216">
        <f>IF(N196="zákl. prenesená",J196,0)</f>
        <v>0</v>
      </c>
      <c r="BH196" s="216">
        <f>IF(N196="zníž. prenesená",J196,0)</f>
        <v>0</v>
      </c>
      <c r="BI196" s="216">
        <f>IF(N196="nulová",J196,0)</f>
        <v>0</v>
      </c>
      <c r="BJ196" s="16" t="s">
        <v>138</v>
      </c>
      <c r="BK196" s="216">
        <f>ROUND(I196*H196,2)</f>
        <v>0</v>
      </c>
      <c r="BL196" s="16" t="s">
        <v>1104</v>
      </c>
      <c r="BM196" s="215" t="s">
        <v>1109</v>
      </c>
    </row>
    <row r="197" spans="1:65" s="2" customFormat="1" ht="6.95" customHeight="1">
      <c r="A197" s="33"/>
      <c r="B197" s="53"/>
      <c r="C197" s="54"/>
      <c r="D197" s="54"/>
      <c r="E197" s="54"/>
      <c r="F197" s="54"/>
      <c r="G197" s="54"/>
      <c r="H197" s="54"/>
      <c r="I197" s="151"/>
      <c r="J197" s="54"/>
      <c r="K197" s="54"/>
      <c r="L197" s="38"/>
      <c r="M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</row>
  </sheetData>
  <sheetProtection algorithmName="SHA-512" hashValue="ockC6lFbVIUfMjRj4bMFNMKNzYV24zhbYmYxWKz2s2hhPChlT0arYcFIfIsilSUmx57tp2IP/CgW5LsnXetFag==" saltValue="jUaeB9ckvgThAnpfLfNAD3CCxbV9nbb0TMje2VrAX1hPiSr3ciUtScMmZoZ8KEw7pHn37R84hd+uP3YFGoQhgA==" spinCount="100000" sheet="1" objects="1" scenarios="1" formatColumns="0" formatRows="0" autoFilter="0"/>
  <autoFilter ref="C126:K196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5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7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AT2" s="16" t="s">
        <v>94</v>
      </c>
    </row>
    <row r="3" spans="1:46" s="1" customFormat="1" ht="6.95" hidden="1" customHeight="1">
      <c r="B3" s="108"/>
      <c r="C3" s="109"/>
      <c r="D3" s="109"/>
      <c r="E3" s="109"/>
      <c r="F3" s="109"/>
      <c r="G3" s="109"/>
      <c r="H3" s="109"/>
      <c r="I3" s="110"/>
      <c r="J3" s="109"/>
      <c r="K3" s="109"/>
      <c r="L3" s="19"/>
      <c r="AT3" s="16" t="s">
        <v>76</v>
      </c>
    </row>
    <row r="4" spans="1:46" s="1" customFormat="1" ht="24.95" hidden="1" customHeight="1">
      <c r="B4" s="19"/>
      <c r="D4" s="111" t="s">
        <v>95</v>
      </c>
      <c r="I4" s="107"/>
      <c r="L4" s="19"/>
      <c r="M4" s="112" t="s">
        <v>10</v>
      </c>
      <c r="AT4" s="16" t="s">
        <v>4</v>
      </c>
    </row>
    <row r="5" spans="1:46" s="1" customFormat="1" ht="6.95" hidden="1" customHeight="1">
      <c r="B5" s="19"/>
      <c r="I5" s="107"/>
      <c r="L5" s="19"/>
    </row>
    <row r="6" spans="1:46" s="1" customFormat="1" ht="12" hidden="1" customHeight="1">
      <c r="B6" s="19"/>
      <c r="D6" s="113" t="s">
        <v>16</v>
      </c>
      <c r="I6" s="107"/>
      <c r="L6" s="19"/>
    </row>
    <row r="7" spans="1:46" s="1" customFormat="1" ht="16.5" hidden="1" customHeight="1">
      <c r="B7" s="19"/>
      <c r="E7" s="298" t="str">
        <f>'Rekapitulácia stavby'!K6</f>
        <v>Stavebné úpravy hasičskej zbrojnice v Starej Ľubovni</v>
      </c>
      <c r="F7" s="299"/>
      <c r="G7" s="299"/>
      <c r="H7" s="299"/>
      <c r="I7" s="107"/>
      <c r="L7" s="19"/>
    </row>
    <row r="8" spans="1:46" s="2" customFormat="1" ht="12" hidden="1" customHeight="1">
      <c r="A8" s="33"/>
      <c r="B8" s="38"/>
      <c r="C8" s="33"/>
      <c r="D8" s="113" t="s">
        <v>96</v>
      </c>
      <c r="E8" s="33"/>
      <c r="F8" s="33"/>
      <c r="G8" s="33"/>
      <c r="H8" s="33"/>
      <c r="I8" s="114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hidden="1" customHeight="1">
      <c r="A9" s="33"/>
      <c r="B9" s="38"/>
      <c r="C9" s="33"/>
      <c r="D9" s="33"/>
      <c r="E9" s="300" t="s">
        <v>1110</v>
      </c>
      <c r="F9" s="301"/>
      <c r="G9" s="301"/>
      <c r="H9" s="301"/>
      <c r="I9" s="114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 hidden="1">
      <c r="A10" s="33"/>
      <c r="B10" s="38"/>
      <c r="C10" s="33"/>
      <c r="D10" s="33"/>
      <c r="E10" s="33"/>
      <c r="F10" s="33"/>
      <c r="G10" s="33"/>
      <c r="H10" s="33"/>
      <c r="I10" s="114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hidden="1" customHeight="1">
      <c r="A11" s="33"/>
      <c r="B11" s="38"/>
      <c r="C11" s="33"/>
      <c r="D11" s="113" t="s">
        <v>18</v>
      </c>
      <c r="E11" s="33"/>
      <c r="F11" s="115" t="s">
        <v>1</v>
      </c>
      <c r="G11" s="33"/>
      <c r="H11" s="33"/>
      <c r="I11" s="116" t="s">
        <v>19</v>
      </c>
      <c r="J11" s="115" t="s">
        <v>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hidden="1" customHeight="1">
      <c r="A12" s="33"/>
      <c r="B12" s="38"/>
      <c r="C12" s="33"/>
      <c r="D12" s="113" t="s">
        <v>20</v>
      </c>
      <c r="E12" s="33"/>
      <c r="F12" s="115" t="s">
        <v>1111</v>
      </c>
      <c r="G12" s="33"/>
      <c r="H12" s="33"/>
      <c r="I12" s="116" t="s">
        <v>22</v>
      </c>
      <c r="J12" s="117" t="str">
        <f>'Rekapitulácia stavby'!AN8</f>
        <v>19. 3. 2020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hidden="1" customHeight="1">
      <c r="A13" s="33"/>
      <c r="B13" s="38"/>
      <c r="C13" s="33"/>
      <c r="D13" s="33"/>
      <c r="E13" s="33"/>
      <c r="F13" s="33"/>
      <c r="G13" s="33"/>
      <c r="H13" s="33"/>
      <c r="I13" s="114"/>
      <c r="J13" s="33"/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hidden="1" customHeight="1">
      <c r="A14" s="33"/>
      <c r="B14" s="38"/>
      <c r="C14" s="33"/>
      <c r="D14" s="113" t="s">
        <v>24</v>
      </c>
      <c r="E14" s="33"/>
      <c r="F14" s="33"/>
      <c r="G14" s="33"/>
      <c r="H14" s="33"/>
      <c r="I14" s="116" t="s">
        <v>25</v>
      </c>
      <c r="J14" s="115" t="str">
        <f>IF('Rekapitulácia stavby'!AN10="","",'Rekapitulácia stavby'!AN10)</f>
        <v/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hidden="1" customHeight="1">
      <c r="A15" s="33"/>
      <c r="B15" s="38"/>
      <c r="C15" s="33"/>
      <c r="D15" s="33"/>
      <c r="E15" s="115" t="str">
        <f>IF('Rekapitulácia stavby'!E11="","",'Rekapitulácia stavby'!E11)</f>
        <v>Mesto Stará Ľubovňa</v>
      </c>
      <c r="F15" s="33"/>
      <c r="G15" s="33"/>
      <c r="H15" s="33"/>
      <c r="I15" s="116" t="s">
        <v>27</v>
      </c>
      <c r="J15" s="115" t="str">
        <f>IF('Rekapitulácia stavby'!AN11="","",'Rekapitulácia stavby'!AN11)</f>
        <v/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hidden="1" customHeight="1">
      <c r="A16" s="33"/>
      <c r="B16" s="38"/>
      <c r="C16" s="33"/>
      <c r="D16" s="33"/>
      <c r="E16" s="33"/>
      <c r="F16" s="33"/>
      <c r="G16" s="33"/>
      <c r="H16" s="33"/>
      <c r="I16" s="114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hidden="1" customHeight="1">
      <c r="A17" s="33"/>
      <c r="B17" s="38"/>
      <c r="C17" s="33"/>
      <c r="D17" s="113" t="s">
        <v>28</v>
      </c>
      <c r="E17" s="33"/>
      <c r="F17" s="33"/>
      <c r="G17" s="33"/>
      <c r="H17" s="33"/>
      <c r="I17" s="116" t="s">
        <v>25</v>
      </c>
      <c r="J17" s="29" t="str">
        <f>'Rekapitulácia stavby'!AN13</f>
        <v>Vyplň údaj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hidden="1" customHeight="1">
      <c r="A18" s="33"/>
      <c r="B18" s="38"/>
      <c r="C18" s="33"/>
      <c r="D18" s="33"/>
      <c r="E18" s="302" t="str">
        <f>'Rekapitulácia stavby'!E14</f>
        <v>Vyplň údaj</v>
      </c>
      <c r="F18" s="303"/>
      <c r="G18" s="303"/>
      <c r="H18" s="303"/>
      <c r="I18" s="116" t="s">
        <v>27</v>
      </c>
      <c r="J18" s="29" t="str">
        <f>'Rekapitulácia stavby'!AN14</f>
        <v>Vyplň údaj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hidden="1" customHeight="1">
      <c r="A19" s="33"/>
      <c r="B19" s="38"/>
      <c r="C19" s="33"/>
      <c r="D19" s="33"/>
      <c r="E19" s="33"/>
      <c r="F19" s="33"/>
      <c r="G19" s="33"/>
      <c r="H19" s="33"/>
      <c r="I19" s="114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hidden="1" customHeight="1">
      <c r="A20" s="33"/>
      <c r="B20" s="38"/>
      <c r="C20" s="33"/>
      <c r="D20" s="113" t="s">
        <v>30</v>
      </c>
      <c r="E20" s="33"/>
      <c r="F20" s="33"/>
      <c r="G20" s="33"/>
      <c r="H20" s="33"/>
      <c r="I20" s="116" t="s">
        <v>25</v>
      </c>
      <c r="J20" s="115" t="str">
        <f>IF('Rekapitulácia stavby'!AN16="","",'Rekapitulácia stavby'!AN16)</f>
        <v/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hidden="1" customHeight="1">
      <c r="A21" s="33"/>
      <c r="B21" s="38"/>
      <c r="C21" s="33"/>
      <c r="D21" s="33"/>
      <c r="E21" s="115" t="str">
        <f>IF('Rekapitulácia stavby'!E17="","",'Rekapitulácia stavby'!E17)</f>
        <v>Ing. Vladislav Slosarčik</v>
      </c>
      <c r="F21" s="33"/>
      <c r="G21" s="33"/>
      <c r="H21" s="33"/>
      <c r="I21" s="116" t="s">
        <v>27</v>
      </c>
      <c r="J21" s="115" t="str">
        <f>IF('Rekapitulácia stavby'!AN17="","",'Rekapitulácia stavby'!AN17)</f>
        <v/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hidden="1" customHeight="1">
      <c r="A22" s="33"/>
      <c r="B22" s="38"/>
      <c r="C22" s="33"/>
      <c r="D22" s="33"/>
      <c r="E22" s="33"/>
      <c r="F22" s="33"/>
      <c r="G22" s="33"/>
      <c r="H22" s="33"/>
      <c r="I22" s="114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hidden="1" customHeight="1">
      <c r="A23" s="33"/>
      <c r="B23" s="38"/>
      <c r="C23" s="33"/>
      <c r="D23" s="113" t="s">
        <v>33</v>
      </c>
      <c r="E23" s="33"/>
      <c r="F23" s="33"/>
      <c r="G23" s="33"/>
      <c r="H23" s="33"/>
      <c r="I23" s="116" t="s">
        <v>25</v>
      </c>
      <c r="J23" s="115" t="str">
        <f>IF('Rekapitulácia stavby'!AN19="","",'Rekapitulácia stavby'!AN19)</f>
        <v/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hidden="1" customHeight="1">
      <c r="A24" s="33"/>
      <c r="B24" s="38"/>
      <c r="C24" s="33"/>
      <c r="D24" s="33"/>
      <c r="E24" s="115" t="str">
        <f>IF('Rekapitulácia stavby'!E20="","",'Rekapitulácia stavby'!E20)</f>
        <v>Ing. Slosarčik</v>
      </c>
      <c r="F24" s="33"/>
      <c r="G24" s="33"/>
      <c r="H24" s="33"/>
      <c r="I24" s="116" t="s">
        <v>27</v>
      </c>
      <c r="J24" s="115" t="str">
        <f>IF('Rekapitulácia stavby'!AN20="","",'Rekapitulácia stavby'!AN20)</f>
        <v/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hidden="1" customHeight="1">
      <c r="A25" s="33"/>
      <c r="B25" s="38"/>
      <c r="C25" s="33"/>
      <c r="D25" s="33"/>
      <c r="E25" s="33"/>
      <c r="F25" s="33"/>
      <c r="G25" s="33"/>
      <c r="H25" s="33"/>
      <c r="I25" s="114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hidden="1" customHeight="1">
      <c r="A26" s="33"/>
      <c r="B26" s="38"/>
      <c r="C26" s="33"/>
      <c r="D26" s="113" t="s">
        <v>35</v>
      </c>
      <c r="E26" s="33"/>
      <c r="F26" s="33"/>
      <c r="G26" s="33"/>
      <c r="H26" s="33"/>
      <c r="I26" s="114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hidden="1" customHeight="1">
      <c r="A27" s="118"/>
      <c r="B27" s="119"/>
      <c r="C27" s="118"/>
      <c r="D27" s="118"/>
      <c r="E27" s="304" t="s">
        <v>1</v>
      </c>
      <c r="F27" s="304"/>
      <c r="G27" s="304"/>
      <c r="H27" s="304"/>
      <c r="I27" s="120"/>
      <c r="J27" s="118"/>
      <c r="K27" s="118"/>
      <c r="L27" s="121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pans="1:31" s="2" customFormat="1" ht="6.95" hidden="1" customHeight="1">
      <c r="A28" s="33"/>
      <c r="B28" s="38"/>
      <c r="C28" s="33"/>
      <c r="D28" s="33"/>
      <c r="E28" s="33"/>
      <c r="F28" s="33"/>
      <c r="G28" s="33"/>
      <c r="H28" s="33"/>
      <c r="I28" s="114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hidden="1" customHeight="1">
      <c r="A29" s="33"/>
      <c r="B29" s="38"/>
      <c r="C29" s="33"/>
      <c r="D29" s="122"/>
      <c r="E29" s="122"/>
      <c r="F29" s="122"/>
      <c r="G29" s="122"/>
      <c r="H29" s="122"/>
      <c r="I29" s="123"/>
      <c r="J29" s="122"/>
      <c r="K29" s="122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hidden="1" customHeight="1">
      <c r="A30" s="33"/>
      <c r="B30" s="38"/>
      <c r="C30" s="33"/>
      <c r="D30" s="124" t="s">
        <v>36</v>
      </c>
      <c r="E30" s="33"/>
      <c r="F30" s="33"/>
      <c r="G30" s="33"/>
      <c r="H30" s="33"/>
      <c r="I30" s="114"/>
      <c r="J30" s="125">
        <f>ROUND(J120, 2)</f>
        <v>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hidden="1" customHeight="1">
      <c r="A31" s="33"/>
      <c r="B31" s="38"/>
      <c r="C31" s="33"/>
      <c r="D31" s="122"/>
      <c r="E31" s="122"/>
      <c r="F31" s="122"/>
      <c r="G31" s="122"/>
      <c r="H31" s="122"/>
      <c r="I31" s="123"/>
      <c r="J31" s="122"/>
      <c r="K31" s="122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hidden="1" customHeight="1">
      <c r="A32" s="33"/>
      <c r="B32" s="38"/>
      <c r="C32" s="33"/>
      <c r="D32" s="33"/>
      <c r="E32" s="33"/>
      <c r="F32" s="126" t="s">
        <v>38</v>
      </c>
      <c r="G32" s="33"/>
      <c r="H32" s="33"/>
      <c r="I32" s="127" t="s">
        <v>37</v>
      </c>
      <c r="J32" s="126" t="s">
        <v>39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hidden="1" customHeight="1">
      <c r="A33" s="33"/>
      <c r="B33" s="38"/>
      <c r="C33" s="33"/>
      <c r="D33" s="128" t="s">
        <v>40</v>
      </c>
      <c r="E33" s="113" t="s">
        <v>41</v>
      </c>
      <c r="F33" s="129">
        <f>ROUND((SUM(BE120:BE214)),  2)</f>
        <v>0</v>
      </c>
      <c r="G33" s="33"/>
      <c r="H33" s="33"/>
      <c r="I33" s="130">
        <v>0.2</v>
      </c>
      <c r="J33" s="129">
        <f>ROUND(((SUM(BE120:BE214))*I33),  2)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hidden="1" customHeight="1">
      <c r="A34" s="33"/>
      <c r="B34" s="38"/>
      <c r="C34" s="33"/>
      <c r="D34" s="33"/>
      <c r="E34" s="113" t="s">
        <v>42</v>
      </c>
      <c r="F34" s="129">
        <f>ROUND((SUM(BF120:BF214)),  2)</f>
        <v>0</v>
      </c>
      <c r="G34" s="33"/>
      <c r="H34" s="33"/>
      <c r="I34" s="130">
        <v>0.2</v>
      </c>
      <c r="J34" s="129">
        <f>ROUND(((SUM(BF120:BF214))*I34),  2)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8"/>
      <c r="C35" s="33"/>
      <c r="D35" s="33"/>
      <c r="E35" s="113" t="s">
        <v>43</v>
      </c>
      <c r="F35" s="129">
        <f>ROUND((SUM(BG120:BG214)),  2)</f>
        <v>0</v>
      </c>
      <c r="G35" s="33"/>
      <c r="H35" s="33"/>
      <c r="I35" s="130">
        <v>0.2</v>
      </c>
      <c r="J35" s="129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8"/>
      <c r="C36" s="33"/>
      <c r="D36" s="33"/>
      <c r="E36" s="113" t="s">
        <v>44</v>
      </c>
      <c r="F36" s="129">
        <f>ROUND((SUM(BH120:BH214)),  2)</f>
        <v>0</v>
      </c>
      <c r="G36" s="33"/>
      <c r="H36" s="33"/>
      <c r="I36" s="130">
        <v>0.2</v>
      </c>
      <c r="J36" s="129">
        <f>0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8"/>
      <c r="C37" s="33"/>
      <c r="D37" s="33"/>
      <c r="E37" s="113" t="s">
        <v>45</v>
      </c>
      <c r="F37" s="129">
        <f>ROUND((SUM(BI120:BI214)),  2)</f>
        <v>0</v>
      </c>
      <c r="G37" s="33"/>
      <c r="H37" s="33"/>
      <c r="I37" s="130">
        <v>0</v>
      </c>
      <c r="J37" s="129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hidden="1" customHeight="1">
      <c r="A38" s="33"/>
      <c r="B38" s="38"/>
      <c r="C38" s="33"/>
      <c r="D38" s="33"/>
      <c r="E38" s="33"/>
      <c r="F38" s="33"/>
      <c r="G38" s="33"/>
      <c r="H38" s="33"/>
      <c r="I38" s="114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hidden="1" customHeight="1">
      <c r="A39" s="33"/>
      <c r="B39" s="38"/>
      <c r="C39" s="131"/>
      <c r="D39" s="132" t="s">
        <v>46</v>
      </c>
      <c r="E39" s="133"/>
      <c r="F39" s="133"/>
      <c r="G39" s="134" t="s">
        <v>47</v>
      </c>
      <c r="H39" s="135" t="s">
        <v>48</v>
      </c>
      <c r="I39" s="136"/>
      <c r="J39" s="137">
        <f>SUM(J30:J37)</f>
        <v>0</v>
      </c>
      <c r="K39" s="138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hidden="1" customHeight="1">
      <c r="A40" s="33"/>
      <c r="B40" s="38"/>
      <c r="C40" s="33"/>
      <c r="D40" s="33"/>
      <c r="E40" s="33"/>
      <c r="F40" s="33"/>
      <c r="G40" s="33"/>
      <c r="H40" s="33"/>
      <c r="I40" s="114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hidden="1" customHeight="1">
      <c r="B41" s="19"/>
      <c r="I41" s="107"/>
      <c r="L41" s="19"/>
    </row>
    <row r="42" spans="1:31" s="1" customFormat="1" ht="14.45" hidden="1" customHeight="1">
      <c r="B42" s="19"/>
      <c r="I42" s="107"/>
      <c r="L42" s="19"/>
    </row>
    <row r="43" spans="1:31" s="1" customFormat="1" ht="14.45" hidden="1" customHeight="1">
      <c r="B43" s="19"/>
      <c r="I43" s="107"/>
      <c r="L43" s="19"/>
    </row>
    <row r="44" spans="1:31" s="1" customFormat="1" ht="14.45" hidden="1" customHeight="1">
      <c r="B44" s="19"/>
      <c r="I44" s="107"/>
      <c r="L44" s="19"/>
    </row>
    <row r="45" spans="1:31" s="1" customFormat="1" ht="14.45" hidden="1" customHeight="1">
      <c r="B45" s="19"/>
      <c r="I45" s="107"/>
      <c r="L45" s="19"/>
    </row>
    <row r="46" spans="1:31" s="1" customFormat="1" ht="14.45" hidden="1" customHeight="1">
      <c r="B46" s="19"/>
      <c r="I46" s="107"/>
      <c r="L46" s="19"/>
    </row>
    <row r="47" spans="1:31" s="1" customFormat="1" ht="14.45" hidden="1" customHeight="1">
      <c r="B47" s="19"/>
      <c r="I47" s="107"/>
      <c r="L47" s="19"/>
    </row>
    <row r="48" spans="1:31" s="1" customFormat="1" ht="14.45" hidden="1" customHeight="1">
      <c r="B48" s="19"/>
      <c r="I48" s="107"/>
      <c r="L48" s="19"/>
    </row>
    <row r="49" spans="1:31" s="1" customFormat="1" ht="14.45" hidden="1" customHeight="1">
      <c r="B49" s="19"/>
      <c r="I49" s="107"/>
      <c r="L49" s="19"/>
    </row>
    <row r="50" spans="1:31" s="2" customFormat="1" ht="14.45" hidden="1" customHeight="1">
      <c r="B50" s="50"/>
      <c r="D50" s="139" t="s">
        <v>49</v>
      </c>
      <c r="E50" s="140"/>
      <c r="F50" s="140"/>
      <c r="G50" s="139" t="s">
        <v>50</v>
      </c>
      <c r="H50" s="140"/>
      <c r="I50" s="141"/>
      <c r="J50" s="140"/>
      <c r="K50" s="140"/>
      <c r="L50" s="50"/>
    </row>
    <row r="51" spans="1:31" ht="11.25" hidden="1">
      <c r="B51" s="19"/>
      <c r="L51" s="19"/>
    </row>
    <row r="52" spans="1:31" ht="11.25" hidden="1">
      <c r="B52" s="19"/>
      <c r="L52" s="19"/>
    </row>
    <row r="53" spans="1:31" ht="11.25" hidden="1">
      <c r="B53" s="19"/>
      <c r="L53" s="19"/>
    </row>
    <row r="54" spans="1:31" ht="11.25" hidden="1">
      <c r="B54" s="19"/>
      <c r="L54" s="19"/>
    </row>
    <row r="55" spans="1:31" ht="11.25" hidden="1">
      <c r="B55" s="19"/>
      <c r="L55" s="19"/>
    </row>
    <row r="56" spans="1:31" ht="11.25" hidden="1">
      <c r="B56" s="19"/>
      <c r="L56" s="19"/>
    </row>
    <row r="57" spans="1:31" ht="11.25" hidden="1">
      <c r="B57" s="19"/>
      <c r="L57" s="19"/>
    </row>
    <row r="58" spans="1:31" ht="11.25" hidden="1">
      <c r="B58" s="19"/>
      <c r="L58" s="19"/>
    </row>
    <row r="59" spans="1:31" ht="11.25" hidden="1">
      <c r="B59" s="19"/>
      <c r="L59" s="19"/>
    </row>
    <row r="60" spans="1:31" ht="11.25" hidden="1">
      <c r="B60" s="19"/>
      <c r="L60" s="19"/>
    </row>
    <row r="61" spans="1:31" s="2" customFormat="1" ht="12.75" hidden="1">
      <c r="A61" s="33"/>
      <c r="B61" s="38"/>
      <c r="C61" s="33"/>
      <c r="D61" s="142" t="s">
        <v>51</v>
      </c>
      <c r="E61" s="143"/>
      <c r="F61" s="144" t="s">
        <v>52</v>
      </c>
      <c r="G61" s="142" t="s">
        <v>51</v>
      </c>
      <c r="H61" s="143"/>
      <c r="I61" s="145"/>
      <c r="J61" s="146" t="s">
        <v>52</v>
      </c>
      <c r="K61" s="143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 hidden="1">
      <c r="B62" s="19"/>
      <c r="L62" s="19"/>
    </row>
    <row r="63" spans="1:31" ht="11.25" hidden="1">
      <c r="B63" s="19"/>
      <c r="L63" s="19"/>
    </row>
    <row r="64" spans="1:31" ht="11.25" hidden="1">
      <c r="B64" s="19"/>
      <c r="L64" s="19"/>
    </row>
    <row r="65" spans="1:31" s="2" customFormat="1" ht="12.75" hidden="1">
      <c r="A65" s="33"/>
      <c r="B65" s="38"/>
      <c r="C65" s="33"/>
      <c r="D65" s="139" t="s">
        <v>53</v>
      </c>
      <c r="E65" s="147"/>
      <c r="F65" s="147"/>
      <c r="G65" s="139" t="s">
        <v>54</v>
      </c>
      <c r="H65" s="147"/>
      <c r="I65" s="148"/>
      <c r="J65" s="147"/>
      <c r="K65" s="147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 hidden="1">
      <c r="B66" s="19"/>
      <c r="L66" s="19"/>
    </row>
    <row r="67" spans="1:31" ht="11.25" hidden="1">
      <c r="B67" s="19"/>
      <c r="L67" s="19"/>
    </row>
    <row r="68" spans="1:31" ht="11.25" hidden="1">
      <c r="B68" s="19"/>
      <c r="L68" s="19"/>
    </row>
    <row r="69" spans="1:31" ht="11.25" hidden="1">
      <c r="B69" s="19"/>
      <c r="L69" s="19"/>
    </row>
    <row r="70" spans="1:31" ht="11.25" hidden="1">
      <c r="B70" s="19"/>
      <c r="L70" s="19"/>
    </row>
    <row r="71" spans="1:31" ht="11.25" hidden="1">
      <c r="B71" s="19"/>
      <c r="L71" s="19"/>
    </row>
    <row r="72" spans="1:31" ht="11.25" hidden="1">
      <c r="B72" s="19"/>
      <c r="L72" s="19"/>
    </row>
    <row r="73" spans="1:31" ht="11.25" hidden="1">
      <c r="B73" s="19"/>
      <c r="L73" s="19"/>
    </row>
    <row r="74" spans="1:31" ht="11.25" hidden="1">
      <c r="B74" s="19"/>
      <c r="L74" s="19"/>
    </row>
    <row r="75" spans="1:31" ht="11.25" hidden="1">
      <c r="B75" s="19"/>
      <c r="L75" s="19"/>
    </row>
    <row r="76" spans="1:31" s="2" customFormat="1" ht="12.75" hidden="1">
      <c r="A76" s="33"/>
      <c r="B76" s="38"/>
      <c r="C76" s="33"/>
      <c r="D76" s="142" t="s">
        <v>51</v>
      </c>
      <c r="E76" s="143"/>
      <c r="F76" s="144" t="s">
        <v>52</v>
      </c>
      <c r="G76" s="142" t="s">
        <v>51</v>
      </c>
      <c r="H76" s="143"/>
      <c r="I76" s="145"/>
      <c r="J76" s="146" t="s">
        <v>52</v>
      </c>
      <c r="K76" s="143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hidden="1" customHeight="1">
      <c r="A77" s="33"/>
      <c r="B77" s="149"/>
      <c r="C77" s="150"/>
      <c r="D77" s="150"/>
      <c r="E77" s="150"/>
      <c r="F77" s="150"/>
      <c r="G77" s="150"/>
      <c r="H77" s="150"/>
      <c r="I77" s="151"/>
      <c r="J77" s="150"/>
      <c r="K77" s="150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78" spans="1:31" ht="11.25" hidden="1"/>
    <row r="79" spans="1:31" ht="11.25" hidden="1"/>
    <row r="80" spans="1:31" ht="11.25" hidden="1"/>
    <row r="81" spans="1:47" s="2" customFormat="1" ht="6.95" hidden="1" customHeight="1">
      <c r="A81" s="33"/>
      <c r="B81" s="152"/>
      <c r="C81" s="153"/>
      <c r="D81" s="153"/>
      <c r="E81" s="153"/>
      <c r="F81" s="153"/>
      <c r="G81" s="153"/>
      <c r="H81" s="153"/>
      <c r="I81" s="154"/>
      <c r="J81" s="153"/>
      <c r="K81" s="153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hidden="1" customHeight="1">
      <c r="A82" s="33"/>
      <c r="B82" s="34"/>
      <c r="C82" s="22" t="s">
        <v>98</v>
      </c>
      <c r="D82" s="35"/>
      <c r="E82" s="35"/>
      <c r="F82" s="35"/>
      <c r="G82" s="35"/>
      <c r="H82" s="35"/>
      <c r="I82" s="114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hidden="1" customHeight="1">
      <c r="A83" s="33"/>
      <c r="B83" s="34"/>
      <c r="C83" s="35"/>
      <c r="D83" s="35"/>
      <c r="E83" s="35"/>
      <c r="F83" s="35"/>
      <c r="G83" s="35"/>
      <c r="H83" s="35"/>
      <c r="I83" s="114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hidden="1" customHeight="1">
      <c r="A84" s="33"/>
      <c r="B84" s="34"/>
      <c r="C84" s="28" t="s">
        <v>16</v>
      </c>
      <c r="D84" s="35"/>
      <c r="E84" s="35"/>
      <c r="F84" s="35"/>
      <c r="G84" s="35"/>
      <c r="H84" s="35"/>
      <c r="I84" s="114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hidden="1" customHeight="1">
      <c r="A85" s="33"/>
      <c r="B85" s="34"/>
      <c r="C85" s="35"/>
      <c r="D85" s="35"/>
      <c r="E85" s="305" t="str">
        <f>E7</f>
        <v>Stavebné úpravy hasičskej zbrojnice v Starej Ľubovni</v>
      </c>
      <c r="F85" s="306"/>
      <c r="G85" s="306"/>
      <c r="H85" s="306"/>
      <c r="I85" s="114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hidden="1" customHeight="1">
      <c r="A86" s="33"/>
      <c r="B86" s="34"/>
      <c r="C86" s="28" t="s">
        <v>96</v>
      </c>
      <c r="D86" s="35"/>
      <c r="E86" s="35"/>
      <c r="F86" s="35"/>
      <c r="G86" s="35"/>
      <c r="H86" s="35"/>
      <c r="I86" s="114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hidden="1" customHeight="1">
      <c r="A87" s="33"/>
      <c r="B87" s="34"/>
      <c r="C87" s="35"/>
      <c r="D87" s="35"/>
      <c r="E87" s="257" t="str">
        <f>E9</f>
        <v>04 - Elektroinštalácia</v>
      </c>
      <c r="F87" s="307"/>
      <c r="G87" s="307"/>
      <c r="H87" s="307"/>
      <c r="I87" s="114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hidden="1" customHeight="1">
      <c r="A88" s="33"/>
      <c r="B88" s="34"/>
      <c r="C88" s="35"/>
      <c r="D88" s="35"/>
      <c r="E88" s="35"/>
      <c r="F88" s="35"/>
      <c r="G88" s="35"/>
      <c r="H88" s="35"/>
      <c r="I88" s="114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hidden="1" customHeight="1">
      <c r="A89" s="33"/>
      <c r="B89" s="34"/>
      <c r="C89" s="28" t="s">
        <v>20</v>
      </c>
      <c r="D89" s="35"/>
      <c r="E89" s="35"/>
      <c r="F89" s="26" t="str">
        <f>F12</f>
        <v xml:space="preserve"> </v>
      </c>
      <c r="G89" s="35"/>
      <c r="H89" s="35"/>
      <c r="I89" s="116" t="s">
        <v>22</v>
      </c>
      <c r="J89" s="65" t="str">
        <f>IF(J12="","",J12)</f>
        <v>19. 3. 2020</v>
      </c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hidden="1" customHeight="1">
      <c r="A90" s="33"/>
      <c r="B90" s="34"/>
      <c r="C90" s="35"/>
      <c r="D90" s="35"/>
      <c r="E90" s="35"/>
      <c r="F90" s="35"/>
      <c r="G90" s="35"/>
      <c r="H90" s="35"/>
      <c r="I90" s="114"/>
      <c r="J90" s="35"/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hidden="1" customHeight="1">
      <c r="A91" s="33"/>
      <c r="B91" s="34"/>
      <c r="C91" s="28" t="s">
        <v>24</v>
      </c>
      <c r="D91" s="35"/>
      <c r="E91" s="35"/>
      <c r="F91" s="26" t="str">
        <f>E15</f>
        <v>Mesto Stará Ľubovňa</v>
      </c>
      <c r="G91" s="35"/>
      <c r="H91" s="35"/>
      <c r="I91" s="116" t="s">
        <v>30</v>
      </c>
      <c r="J91" s="31" t="str">
        <f>E21</f>
        <v>Ing. Vladislav Slosarčik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hidden="1" customHeight="1">
      <c r="A92" s="33"/>
      <c r="B92" s="34"/>
      <c r="C92" s="28" t="s">
        <v>28</v>
      </c>
      <c r="D92" s="35"/>
      <c r="E92" s="35"/>
      <c r="F92" s="26" t="str">
        <f>IF(E18="","",E18)</f>
        <v>Vyplň údaj</v>
      </c>
      <c r="G92" s="35"/>
      <c r="H92" s="35"/>
      <c r="I92" s="116" t="s">
        <v>33</v>
      </c>
      <c r="J92" s="31" t="str">
        <f>E24</f>
        <v>Ing. Slosarčik</v>
      </c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hidden="1" customHeight="1">
      <c r="A93" s="33"/>
      <c r="B93" s="34"/>
      <c r="C93" s="35"/>
      <c r="D93" s="35"/>
      <c r="E93" s="35"/>
      <c r="F93" s="35"/>
      <c r="G93" s="35"/>
      <c r="H93" s="35"/>
      <c r="I93" s="114"/>
      <c r="J93" s="35"/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hidden="1" customHeight="1">
      <c r="A94" s="33"/>
      <c r="B94" s="34"/>
      <c r="C94" s="155" t="s">
        <v>99</v>
      </c>
      <c r="D94" s="156"/>
      <c r="E94" s="156"/>
      <c r="F94" s="156"/>
      <c r="G94" s="156"/>
      <c r="H94" s="156"/>
      <c r="I94" s="157"/>
      <c r="J94" s="158" t="s">
        <v>100</v>
      </c>
      <c r="K94" s="156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hidden="1" customHeight="1">
      <c r="A95" s="33"/>
      <c r="B95" s="34"/>
      <c r="C95" s="35"/>
      <c r="D95" s="35"/>
      <c r="E95" s="35"/>
      <c r="F95" s="35"/>
      <c r="G95" s="35"/>
      <c r="H95" s="35"/>
      <c r="I95" s="114"/>
      <c r="J95" s="35"/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hidden="1" customHeight="1">
      <c r="A96" s="33"/>
      <c r="B96" s="34"/>
      <c r="C96" s="159" t="s">
        <v>101</v>
      </c>
      <c r="D96" s="35"/>
      <c r="E96" s="35"/>
      <c r="F96" s="35"/>
      <c r="G96" s="35"/>
      <c r="H96" s="35"/>
      <c r="I96" s="114"/>
      <c r="J96" s="83">
        <f>J120</f>
        <v>0</v>
      </c>
      <c r="K96" s="35"/>
      <c r="L96" s="50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102</v>
      </c>
    </row>
    <row r="97" spans="1:31" s="9" customFormat="1" ht="24.95" hidden="1" customHeight="1">
      <c r="B97" s="160"/>
      <c r="C97" s="161"/>
      <c r="D97" s="162" t="s">
        <v>518</v>
      </c>
      <c r="E97" s="163"/>
      <c r="F97" s="163"/>
      <c r="G97" s="163"/>
      <c r="H97" s="163"/>
      <c r="I97" s="164"/>
      <c r="J97" s="165">
        <f>J121</f>
        <v>0</v>
      </c>
      <c r="K97" s="161"/>
      <c r="L97" s="166"/>
    </row>
    <row r="98" spans="1:31" s="10" customFormat="1" ht="19.899999999999999" hidden="1" customHeight="1">
      <c r="B98" s="167"/>
      <c r="C98" s="168"/>
      <c r="D98" s="169" t="s">
        <v>1112</v>
      </c>
      <c r="E98" s="170"/>
      <c r="F98" s="170"/>
      <c r="G98" s="170"/>
      <c r="H98" s="170"/>
      <c r="I98" s="171"/>
      <c r="J98" s="172">
        <f>J122</f>
        <v>0</v>
      </c>
      <c r="K98" s="168"/>
      <c r="L98" s="173"/>
    </row>
    <row r="99" spans="1:31" s="10" customFormat="1" ht="19.899999999999999" hidden="1" customHeight="1">
      <c r="B99" s="167"/>
      <c r="C99" s="168"/>
      <c r="D99" s="169" t="s">
        <v>1113</v>
      </c>
      <c r="E99" s="170"/>
      <c r="F99" s="170"/>
      <c r="G99" s="170"/>
      <c r="H99" s="170"/>
      <c r="I99" s="171"/>
      <c r="J99" s="172">
        <f>J206</f>
        <v>0</v>
      </c>
      <c r="K99" s="168"/>
      <c r="L99" s="173"/>
    </row>
    <row r="100" spans="1:31" s="9" customFormat="1" ht="24.95" hidden="1" customHeight="1">
      <c r="B100" s="160"/>
      <c r="C100" s="161"/>
      <c r="D100" s="162" t="s">
        <v>1114</v>
      </c>
      <c r="E100" s="163"/>
      <c r="F100" s="163"/>
      <c r="G100" s="163"/>
      <c r="H100" s="163"/>
      <c r="I100" s="164"/>
      <c r="J100" s="165">
        <f>J211</f>
        <v>0</v>
      </c>
      <c r="K100" s="161"/>
      <c r="L100" s="166"/>
    </row>
    <row r="101" spans="1:31" s="2" customFormat="1" ht="21.75" hidden="1" customHeight="1">
      <c r="A101" s="33"/>
      <c r="B101" s="34"/>
      <c r="C101" s="35"/>
      <c r="D101" s="35"/>
      <c r="E101" s="35"/>
      <c r="F101" s="35"/>
      <c r="G101" s="35"/>
      <c r="H101" s="35"/>
      <c r="I101" s="114"/>
      <c r="J101" s="35"/>
      <c r="K101" s="35"/>
      <c r="L101" s="50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</row>
    <row r="102" spans="1:31" s="2" customFormat="1" ht="6.95" hidden="1" customHeight="1">
      <c r="A102" s="33"/>
      <c r="B102" s="53"/>
      <c r="C102" s="54"/>
      <c r="D102" s="54"/>
      <c r="E102" s="54"/>
      <c r="F102" s="54"/>
      <c r="G102" s="54"/>
      <c r="H102" s="54"/>
      <c r="I102" s="151"/>
      <c r="J102" s="54"/>
      <c r="K102" s="54"/>
      <c r="L102" s="50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3" spans="1:31" ht="11.25" hidden="1"/>
    <row r="104" spans="1:31" ht="11.25" hidden="1"/>
    <row r="105" spans="1:31" ht="11.25" hidden="1"/>
    <row r="106" spans="1:31" s="2" customFormat="1" ht="6.95" customHeight="1">
      <c r="A106" s="33"/>
      <c r="B106" s="55"/>
      <c r="C106" s="56"/>
      <c r="D106" s="56"/>
      <c r="E106" s="56"/>
      <c r="F106" s="56"/>
      <c r="G106" s="56"/>
      <c r="H106" s="56"/>
      <c r="I106" s="154"/>
      <c r="J106" s="56"/>
      <c r="K106" s="56"/>
      <c r="L106" s="50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24.95" customHeight="1">
      <c r="A107" s="33"/>
      <c r="B107" s="34"/>
      <c r="C107" s="22" t="s">
        <v>117</v>
      </c>
      <c r="D107" s="35"/>
      <c r="E107" s="35"/>
      <c r="F107" s="35"/>
      <c r="G107" s="35"/>
      <c r="H107" s="35"/>
      <c r="I107" s="114"/>
      <c r="J107" s="35"/>
      <c r="K107" s="35"/>
      <c r="L107" s="50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6.95" customHeight="1">
      <c r="A108" s="33"/>
      <c r="B108" s="34"/>
      <c r="C108" s="35"/>
      <c r="D108" s="35"/>
      <c r="E108" s="35"/>
      <c r="F108" s="35"/>
      <c r="G108" s="35"/>
      <c r="H108" s="35"/>
      <c r="I108" s="114"/>
      <c r="J108" s="35"/>
      <c r="K108" s="35"/>
      <c r="L108" s="50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12" customHeight="1">
      <c r="A109" s="33"/>
      <c r="B109" s="34"/>
      <c r="C109" s="28" t="s">
        <v>16</v>
      </c>
      <c r="D109" s="35"/>
      <c r="E109" s="35"/>
      <c r="F109" s="35"/>
      <c r="G109" s="35"/>
      <c r="H109" s="35"/>
      <c r="I109" s="114"/>
      <c r="J109" s="35"/>
      <c r="K109" s="35"/>
      <c r="L109" s="50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16.5" customHeight="1">
      <c r="A110" s="33"/>
      <c r="B110" s="34"/>
      <c r="C110" s="35"/>
      <c r="D110" s="35"/>
      <c r="E110" s="305" t="str">
        <f>E7</f>
        <v>Stavebné úpravy hasičskej zbrojnice v Starej Ľubovni</v>
      </c>
      <c r="F110" s="306"/>
      <c r="G110" s="306"/>
      <c r="H110" s="306"/>
      <c r="I110" s="114"/>
      <c r="J110" s="35"/>
      <c r="K110" s="35"/>
      <c r="L110" s="50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12" customHeight="1">
      <c r="A111" s="33"/>
      <c r="B111" s="34"/>
      <c r="C111" s="28" t="s">
        <v>96</v>
      </c>
      <c r="D111" s="35"/>
      <c r="E111" s="35"/>
      <c r="F111" s="35"/>
      <c r="G111" s="35"/>
      <c r="H111" s="35"/>
      <c r="I111" s="114"/>
      <c r="J111" s="35"/>
      <c r="K111" s="35"/>
      <c r="L111" s="50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6.5" customHeight="1">
      <c r="A112" s="33"/>
      <c r="B112" s="34"/>
      <c r="C112" s="35"/>
      <c r="D112" s="35"/>
      <c r="E112" s="257" t="str">
        <f>E9</f>
        <v>04 - Elektroinštalácia</v>
      </c>
      <c r="F112" s="307"/>
      <c r="G112" s="307"/>
      <c r="H112" s="307"/>
      <c r="I112" s="114"/>
      <c r="J112" s="35"/>
      <c r="K112" s="35"/>
      <c r="L112" s="50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6.95" customHeight="1">
      <c r="A113" s="33"/>
      <c r="B113" s="34"/>
      <c r="C113" s="35"/>
      <c r="D113" s="35"/>
      <c r="E113" s="35"/>
      <c r="F113" s="35"/>
      <c r="G113" s="35"/>
      <c r="H113" s="35"/>
      <c r="I113" s="114"/>
      <c r="J113" s="35"/>
      <c r="K113" s="35"/>
      <c r="L113" s="50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20</v>
      </c>
      <c r="D114" s="35"/>
      <c r="E114" s="35"/>
      <c r="F114" s="26" t="str">
        <f>F12</f>
        <v xml:space="preserve"> </v>
      </c>
      <c r="G114" s="35"/>
      <c r="H114" s="35"/>
      <c r="I114" s="116" t="s">
        <v>22</v>
      </c>
      <c r="J114" s="65" t="str">
        <f>IF(J12="","",J12)</f>
        <v>19. 3. 2020</v>
      </c>
      <c r="K114" s="35"/>
      <c r="L114" s="50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6.95" customHeight="1">
      <c r="A115" s="33"/>
      <c r="B115" s="34"/>
      <c r="C115" s="35"/>
      <c r="D115" s="35"/>
      <c r="E115" s="35"/>
      <c r="F115" s="35"/>
      <c r="G115" s="35"/>
      <c r="H115" s="35"/>
      <c r="I115" s="114"/>
      <c r="J115" s="35"/>
      <c r="K115" s="35"/>
      <c r="L115" s="50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25.7" customHeight="1">
      <c r="A116" s="33"/>
      <c r="B116" s="34"/>
      <c r="C116" s="28" t="s">
        <v>24</v>
      </c>
      <c r="D116" s="35"/>
      <c r="E116" s="35"/>
      <c r="F116" s="26" t="str">
        <f>E15</f>
        <v>Mesto Stará Ľubovňa</v>
      </c>
      <c r="G116" s="35"/>
      <c r="H116" s="35"/>
      <c r="I116" s="116" t="s">
        <v>30</v>
      </c>
      <c r="J116" s="31" t="str">
        <f>E21</f>
        <v>Ing. Vladislav Slosarčik</v>
      </c>
      <c r="K116" s="35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5.2" customHeight="1">
      <c r="A117" s="33"/>
      <c r="B117" s="34"/>
      <c r="C117" s="28" t="s">
        <v>28</v>
      </c>
      <c r="D117" s="35"/>
      <c r="E117" s="35"/>
      <c r="F117" s="26" t="str">
        <f>IF(E18="","",E18)</f>
        <v>Vyplň údaj</v>
      </c>
      <c r="G117" s="35"/>
      <c r="H117" s="35"/>
      <c r="I117" s="116" t="s">
        <v>33</v>
      </c>
      <c r="J117" s="31" t="str">
        <f>E24</f>
        <v>Ing. Slosarčik</v>
      </c>
      <c r="K117" s="35"/>
      <c r="L117" s="50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10.35" customHeight="1">
      <c r="A118" s="33"/>
      <c r="B118" s="34"/>
      <c r="C118" s="35"/>
      <c r="D118" s="35"/>
      <c r="E118" s="35"/>
      <c r="F118" s="35"/>
      <c r="G118" s="35"/>
      <c r="H118" s="35"/>
      <c r="I118" s="114"/>
      <c r="J118" s="35"/>
      <c r="K118" s="35"/>
      <c r="L118" s="50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11" customFormat="1" ht="29.25" customHeight="1">
      <c r="A119" s="174"/>
      <c r="B119" s="175"/>
      <c r="C119" s="176" t="s">
        <v>118</v>
      </c>
      <c r="D119" s="177" t="s">
        <v>61</v>
      </c>
      <c r="E119" s="177" t="s">
        <v>57</v>
      </c>
      <c r="F119" s="177" t="s">
        <v>58</v>
      </c>
      <c r="G119" s="177" t="s">
        <v>119</v>
      </c>
      <c r="H119" s="177" t="s">
        <v>120</v>
      </c>
      <c r="I119" s="178" t="s">
        <v>121</v>
      </c>
      <c r="J119" s="179" t="s">
        <v>100</v>
      </c>
      <c r="K119" s="180" t="s">
        <v>122</v>
      </c>
      <c r="L119" s="181"/>
      <c r="M119" s="74" t="s">
        <v>1</v>
      </c>
      <c r="N119" s="75" t="s">
        <v>40</v>
      </c>
      <c r="O119" s="75" t="s">
        <v>123</v>
      </c>
      <c r="P119" s="75" t="s">
        <v>124</v>
      </c>
      <c r="Q119" s="75" t="s">
        <v>125</v>
      </c>
      <c r="R119" s="75" t="s">
        <v>126</v>
      </c>
      <c r="S119" s="75" t="s">
        <v>127</v>
      </c>
      <c r="T119" s="76" t="s">
        <v>128</v>
      </c>
      <c r="U119" s="174"/>
      <c r="V119" s="174"/>
      <c r="W119" s="174"/>
      <c r="X119" s="174"/>
      <c r="Y119" s="174"/>
      <c r="Z119" s="174"/>
      <c r="AA119" s="174"/>
      <c r="AB119" s="174"/>
      <c r="AC119" s="174"/>
      <c r="AD119" s="174"/>
      <c r="AE119" s="174"/>
    </row>
    <row r="120" spans="1:65" s="2" customFormat="1" ht="22.9" customHeight="1">
      <c r="A120" s="33"/>
      <c r="B120" s="34"/>
      <c r="C120" s="81" t="s">
        <v>101</v>
      </c>
      <c r="D120" s="35"/>
      <c r="E120" s="35"/>
      <c r="F120" s="35"/>
      <c r="G120" s="35"/>
      <c r="H120" s="35"/>
      <c r="I120" s="114"/>
      <c r="J120" s="182">
        <f>BK120</f>
        <v>0</v>
      </c>
      <c r="K120" s="35"/>
      <c r="L120" s="38"/>
      <c r="M120" s="77"/>
      <c r="N120" s="183"/>
      <c r="O120" s="78"/>
      <c r="P120" s="184">
        <f>P121+P211</f>
        <v>0</v>
      </c>
      <c r="Q120" s="78"/>
      <c r="R120" s="184">
        <f>R121+R211</f>
        <v>0</v>
      </c>
      <c r="S120" s="78"/>
      <c r="T120" s="185">
        <f>T121+T211</f>
        <v>0</v>
      </c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T120" s="16" t="s">
        <v>75</v>
      </c>
      <c r="AU120" s="16" t="s">
        <v>102</v>
      </c>
      <c r="BK120" s="186">
        <f>BK121+BK211</f>
        <v>0</v>
      </c>
    </row>
    <row r="121" spans="1:65" s="12" customFormat="1" ht="25.9" customHeight="1">
      <c r="B121" s="187"/>
      <c r="C121" s="188"/>
      <c r="D121" s="189" t="s">
        <v>75</v>
      </c>
      <c r="E121" s="190" t="s">
        <v>147</v>
      </c>
      <c r="F121" s="190" t="s">
        <v>589</v>
      </c>
      <c r="G121" s="188"/>
      <c r="H121" s="188"/>
      <c r="I121" s="191"/>
      <c r="J121" s="192">
        <f>BK121</f>
        <v>0</v>
      </c>
      <c r="K121" s="188"/>
      <c r="L121" s="193"/>
      <c r="M121" s="194"/>
      <c r="N121" s="195"/>
      <c r="O121" s="195"/>
      <c r="P121" s="196">
        <f>P122+P206</f>
        <v>0</v>
      </c>
      <c r="Q121" s="195"/>
      <c r="R121" s="196">
        <f>R122+R206</f>
        <v>0</v>
      </c>
      <c r="S121" s="195"/>
      <c r="T121" s="197">
        <f>T122+T206</f>
        <v>0</v>
      </c>
      <c r="AR121" s="198" t="s">
        <v>143</v>
      </c>
      <c r="AT121" s="199" t="s">
        <v>75</v>
      </c>
      <c r="AU121" s="199" t="s">
        <v>76</v>
      </c>
      <c r="AY121" s="198" t="s">
        <v>131</v>
      </c>
      <c r="BK121" s="200">
        <f>BK122+BK206</f>
        <v>0</v>
      </c>
    </row>
    <row r="122" spans="1:65" s="12" customFormat="1" ht="22.9" customHeight="1">
      <c r="B122" s="187"/>
      <c r="C122" s="188"/>
      <c r="D122" s="189" t="s">
        <v>75</v>
      </c>
      <c r="E122" s="201" t="s">
        <v>1115</v>
      </c>
      <c r="F122" s="201" t="s">
        <v>1116</v>
      </c>
      <c r="G122" s="188"/>
      <c r="H122" s="188"/>
      <c r="I122" s="191"/>
      <c r="J122" s="202">
        <f>BK122</f>
        <v>0</v>
      </c>
      <c r="K122" s="188"/>
      <c r="L122" s="193"/>
      <c r="M122" s="194"/>
      <c r="N122" s="195"/>
      <c r="O122" s="195"/>
      <c r="P122" s="196">
        <f>SUM(P123:P205)</f>
        <v>0</v>
      </c>
      <c r="Q122" s="195"/>
      <c r="R122" s="196">
        <f>SUM(R123:R205)</f>
        <v>0</v>
      </c>
      <c r="S122" s="195"/>
      <c r="T122" s="197">
        <f>SUM(T123:T205)</f>
        <v>0</v>
      </c>
      <c r="AR122" s="198" t="s">
        <v>143</v>
      </c>
      <c r="AT122" s="199" t="s">
        <v>75</v>
      </c>
      <c r="AU122" s="199" t="s">
        <v>84</v>
      </c>
      <c r="AY122" s="198" t="s">
        <v>131</v>
      </c>
      <c r="BK122" s="200">
        <f>SUM(BK123:BK205)</f>
        <v>0</v>
      </c>
    </row>
    <row r="123" spans="1:65" s="2" customFormat="1" ht="21.75" customHeight="1">
      <c r="A123" s="33"/>
      <c r="B123" s="34"/>
      <c r="C123" s="203" t="s">
        <v>84</v>
      </c>
      <c r="D123" s="203" t="s">
        <v>133</v>
      </c>
      <c r="E123" s="204" t="s">
        <v>1117</v>
      </c>
      <c r="F123" s="205" t="s">
        <v>1118</v>
      </c>
      <c r="G123" s="206" t="s">
        <v>435</v>
      </c>
      <c r="H123" s="207">
        <v>30</v>
      </c>
      <c r="I123" s="208"/>
      <c r="J123" s="209">
        <f>ROUND(I123*H123,2)</f>
        <v>0</v>
      </c>
      <c r="K123" s="210"/>
      <c r="L123" s="38"/>
      <c r="M123" s="211" t="s">
        <v>1</v>
      </c>
      <c r="N123" s="212" t="s">
        <v>42</v>
      </c>
      <c r="O123" s="70"/>
      <c r="P123" s="213">
        <f>O123*H123</f>
        <v>0</v>
      </c>
      <c r="Q123" s="213">
        <v>0</v>
      </c>
      <c r="R123" s="213">
        <f>Q123*H123</f>
        <v>0</v>
      </c>
      <c r="S123" s="213">
        <v>0</v>
      </c>
      <c r="T123" s="214">
        <f>S123*H123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R123" s="215" t="s">
        <v>395</v>
      </c>
      <c r="AT123" s="215" t="s">
        <v>133</v>
      </c>
      <c r="AU123" s="215" t="s">
        <v>138</v>
      </c>
      <c r="AY123" s="16" t="s">
        <v>131</v>
      </c>
      <c r="BE123" s="216">
        <f>IF(N123="základná",J123,0)</f>
        <v>0</v>
      </c>
      <c r="BF123" s="216">
        <f>IF(N123="znížená",J123,0)</f>
        <v>0</v>
      </c>
      <c r="BG123" s="216">
        <f>IF(N123="zákl. prenesená",J123,0)</f>
        <v>0</v>
      </c>
      <c r="BH123" s="216">
        <f>IF(N123="zníž. prenesená",J123,0)</f>
        <v>0</v>
      </c>
      <c r="BI123" s="216">
        <f>IF(N123="nulová",J123,0)</f>
        <v>0</v>
      </c>
      <c r="BJ123" s="16" t="s">
        <v>138</v>
      </c>
      <c r="BK123" s="216">
        <f>ROUND(I123*H123,2)</f>
        <v>0</v>
      </c>
      <c r="BL123" s="16" t="s">
        <v>395</v>
      </c>
      <c r="BM123" s="215" t="s">
        <v>138</v>
      </c>
    </row>
    <row r="124" spans="1:65" s="2" customFormat="1" ht="16.5" customHeight="1">
      <c r="A124" s="33"/>
      <c r="B124" s="34"/>
      <c r="C124" s="217" t="s">
        <v>138</v>
      </c>
      <c r="D124" s="217" t="s">
        <v>147</v>
      </c>
      <c r="E124" s="218" t="s">
        <v>1119</v>
      </c>
      <c r="F124" s="219" t="s">
        <v>1120</v>
      </c>
      <c r="G124" s="220" t="s">
        <v>435</v>
      </c>
      <c r="H124" s="221">
        <v>31.5</v>
      </c>
      <c r="I124" s="222"/>
      <c r="J124" s="223">
        <f>ROUND(I124*H124,2)</f>
        <v>0</v>
      </c>
      <c r="K124" s="224"/>
      <c r="L124" s="225"/>
      <c r="M124" s="226" t="s">
        <v>1</v>
      </c>
      <c r="N124" s="227" t="s">
        <v>42</v>
      </c>
      <c r="O124" s="70"/>
      <c r="P124" s="213">
        <f>O124*H124</f>
        <v>0</v>
      </c>
      <c r="Q124" s="213">
        <v>0</v>
      </c>
      <c r="R124" s="213">
        <f>Q124*H124</f>
        <v>0</v>
      </c>
      <c r="S124" s="213">
        <v>0</v>
      </c>
      <c r="T124" s="214">
        <f>S124*H124</f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215" t="s">
        <v>1121</v>
      </c>
      <c r="AT124" s="215" t="s">
        <v>147</v>
      </c>
      <c r="AU124" s="215" t="s">
        <v>138</v>
      </c>
      <c r="AY124" s="16" t="s">
        <v>131</v>
      </c>
      <c r="BE124" s="216">
        <f>IF(N124="základná",J124,0)</f>
        <v>0</v>
      </c>
      <c r="BF124" s="216">
        <f>IF(N124="znížená",J124,0)</f>
        <v>0</v>
      </c>
      <c r="BG124" s="216">
        <f>IF(N124="zákl. prenesená",J124,0)</f>
        <v>0</v>
      </c>
      <c r="BH124" s="216">
        <f>IF(N124="zníž. prenesená",J124,0)</f>
        <v>0</v>
      </c>
      <c r="BI124" s="216">
        <f>IF(N124="nulová",J124,0)</f>
        <v>0</v>
      </c>
      <c r="BJ124" s="16" t="s">
        <v>138</v>
      </c>
      <c r="BK124" s="216">
        <f>ROUND(I124*H124,2)</f>
        <v>0</v>
      </c>
      <c r="BL124" s="16" t="s">
        <v>395</v>
      </c>
      <c r="BM124" s="215" t="s">
        <v>137</v>
      </c>
    </row>
    <row r="125" spans="1:65" s="13" customFormat="1" ht="11.25">
      <c r="B125" s="233"/>
      <c r="C125" s="234"/>
      <c r="D125" s="235" t="s">
        <v>555</v>
      </c>
      <c r="E125" s="236" t="s">
        <v>1</v>
      </c>
      <c r="F125" s="237" t="s">
        <v>1122</v>
      </c>
      <c r="G125" s="234"/>
      <c r="H125" s="238">
        <v>31.5</v>
      </c>
      <c r="I125" s="239"/>
      <c r="J125" s="234"/>
      <c r="K125" s="234"/>
      <c r="L125" s="240"/>
      <c r="M125" s="241"/>
      <c r="N125" s="242"/>
      <c r="O125" s="242"/>
      <c r="P125" s="242"/>
      <c r="Q125" s="242"/>
      <c r="R125" s="242"/>
      <c r="S125" s="242"/>
      <c r="T125" s="243"/>
      <c r="AT125" s="244" t="s">
        <v>555</v>
      </c>
      <c r="AU125" s="244" t="s">
        <v>138</v>
      </c>
      <c r="AV125" s="13" t="s">
        <v>138</v>
      </c>
      <c r="AW125" s="13" t="s">
        <v>32</v>
      </c>
      <c r="AX125" s="13" t="s">
        <v>76</v>
      </c>
      <c r="AY125" s="244" t="s">
        <v>131</v>
      </c>
    </row>
    <row r="126" spans="1:65" s="14" customFormat="1" ht="11.25">
      <c r="B126" s="246"/>
      <c r="C126" s="247"/>
      <c r="D126" s="235" t="s">
        <v>555</v>
      </c>
      <c r="E126" s="248" t="s">
        <v>1</v>
      </c>
      <c r="F126" s="249" t="s">
        <v>1123</v>
      </c>
      <c r="G126" s="247"/>
      <c r="H126" s="250">
        <v>31.5</v>
      </c>
      <c r="I126" s="251"/>
      <c r="J126" s="247"/>
      <c r="K126" s="247"/>
      <c r="L126" s="252"/>
      <c r="M126" s="253"/>
      <c r="N126" s="254"/>
      <c r="O126" s="254"/>
      <c r="P126" s="254"/>
      <c r="Q126" s="254"/>
      <c r="R126" s="254"/>
      <c r="S126" s="254"/>
      <c r="T126" s="255"/>
      <c r="AT126" s="256" t="s">
        <v>555</v>
      </c>
      <c r="AU126" s="256" t="s">
        <v>138</v>
      </c>
      <c r="AV126" s="14" t="s">
        <v>137</v>
      </c>
      <c r="AW126" s="14" t="s">
        <v>32</v>
      </c>
      <c r="AX126" s="14" t="s">
        <v>84</v>
      </c>
      <c r="AY126" s="256" t="s">
        <v>131</v>
      </c>
    </row>
    <row r="127" spans="1:65" s="2" customFormat="1" ht="21.75" customHeight="1">
      <c r="A127" s="33"/>
      <c r="B127" s="34"/>
      <c r="C127" s="203" t="s">
        <v>143</v>
      </c>
      <c r="D127" s="203" t="s">
        <v>133</v>
      </c>
      <c r="E127" s="204" t="s">
        <v>1124</v>
      </c>
      <c r="F127" s="205" t="s">
        <v>1125</v>
      </c>
      <c r="G127" s="206" t="s">
        <v>435</v>
      </c>
      <c r="H127" s="207">
        <v>50</v>
      </c>
      <c r="I127" s="208"/>
      <c r="J127" s="209">
        <f>ROUND(I127*H127,2)</f>
        <v>0</v>
      </c>
      <c r="K127" s="210"/>
      <c r="L127" s="38"/>
      <c r="M127" s="211" t="s">
        <v>1</v>
      </c>
      <c r="N127" s="212" t="s">
        <v>42</v>
      </c>
      <c r="O127" s="70"/>
      <c r="P127" s="213">
        <f>O127*H127</f>
        <v>0</v>
      </c>
      <c r="Q127" s="213">
        <v>0</v>
      </c>
      <c r="R127" s="213">
        <f>Q127*H127</f>
        <v>0</v>
      </c>
      <c r="S127" s="213">
        <v>0</v>
      </c>
      <c r="T127" s="214">
        <f>S127*H127</f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215" t="s">
        <v>395</v>
      </c>
      <c r="AT127" s="215" t="s">
        <v>133</v>
      </c>
      <c r="AU127" s="215" t="s">
        <v>138</v>
      </c>
      <c r="AY127" s="16" t="s">
        <v>131</v>
      </c>
      <c r="BE127" s="216">
        <f>IF(N127="základná",J127,0)</f>
        <v>0</v>
      </c>
      <c r="BF127" s="216">
        <f>IF(N127="znížená",J127,0)</f>
        <v>0</v>
      </c>
      <c r="BG127" s="216">
        <f>IF(N127="zákl. prenesená",J127,0)</f>
        <v>0</v>
      </c>
      <c r="BH127" s="216">
        <f>IF(N127="zníž. prenesená",J127,0)</f>
        <v>0</v>
      </c>
      <c r="BI127" s="216">
        <f>IF(N127="nulová",J127,0)</f>
        <v>0</v>
      </c>
      <c r="BJ127" s="16" t="s">
        <v>138</v>
      </c>
      <c r="BK127" s="216">
        <f>ROUND(I127*H127,2)</f>
        <v>0</v>
      </c>
      <c r="BL127" s="16" t="s">
        <v>395</v>
      </c>
      <c r="BM127" s="215" t="s">
        <v>158</v>
      </c>
    </row>
    <row r="128" spans="1:65" s="2" customFormat="1" ht="21.75" customHeight="1">
      <c r="A128" s="33"/>
      <c r="B128" s="34"/>
      <c r="C128" s="217" t="s">
        <v>137</v>
      </c>
      <c r="D128" s="217" t="s">
        <v>147</v>
      </c>
      <c r="E128" s="218" t="s">
        <v>1126</v>
      </c>
      <c r="F128" s="219" t="s">
        <v>1127</v>
      </c>
      <c r="G128" s="220" t="s">
        <v>435</v>
      </c>
      <c r="H128" s="221">
        <v>52.5</v>
      </c>
      <c r="I128" s="222"/>
      <c r="J128" s="223">
        <f>ROUND(I128*H128,2)</f>
        <v>0</v>
      </c>
      <c r="K128" s="224"/>
      <c r="L128" s="225"/>
      <c r="M128" s="226" t="s">
        <v>1</v>
      </c>
      <c r="N128" s="227" t="s">
        <v>42</v>
      </c>
      <c r="O128" s="70"/>
      <c r="P128" s="213">
        <f>O128*H128</f>
        <v>0</v>
      </c>
      <c r="Q128" s="213">
        <v>0</v>
      </c>
      <c r="R128" s="213">
        <f>Q128*H128</f>
        <v>0</v>
      </c>
      <c r="S128" s="213">
        <v>0</v>
      </c>
      <c r="T128" s="214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215" t="s">
        <v>1121</v>
      </c>
      <c r="AT128" s="215" t="s">
        <v>147</v>
      </c>
      <c r="AU128" s="215" t="s">
        <v>138</v>
      </c>
      <c r="AY128" s="16" t="s">
        <v>131</v>
      </c>
      <c r="BE128" s="216">
        <f>IF(N128="základná",J128,0)</f>
        <v>0</v>
      </c>
      <c r="BF128" s="216">
        <f>IF(N128="znížená",J128,0)</f>
        <v>0</v>
      </c>
      <c r="BG128" s="216">
        <f>IF(N128="zákl. prenesená",J128,0)</f>
        <v>0</v>
      </c>
      <c r="BH128" s="216">
        <f>IF(N128="zníž. prenesená",J128,0)</f>
        <v>0</v>
      </c>
      <c r="BI128" s="216">
        <f>IF(N128="nulová",J128,0)</f>
        <v>0</v>
      </c>
      <c r="BJ128" s="16" t="s">
        <v>138</v>
      </c>
      <c r="BK128" s="216">
        <f>ROUND(I128*H128,2)</f>
        <v>0</v>
      </c>
      <c r="BL128" s="16" t="s">
        <v>395</v>
      </c>
      <c r="BM128" s="215" t="s">
        <v>151</v>
      </c>
    </row>
    <row r="129" spans="1:65" s="13" customFormat="1" ht="11.25">
      <c r="B129" s="233"/>
      <c r="C129" s="234"/>
      <c r="D129" s="235" t="s">
        <v>555</v>
      </c>
      <c r="E129" s="236" t="s">
        <v>1</v>
      </c>
      <c r="F129" s="237" t="s">
        <v>1128</v>
      </c>
      <c r="G129" s="234"/>
      <c r="H129" s="238">
        <v>52.5</v>
      </c>
      <c r="I129" s="239"/>
      <c r="J129" s="234"/>
      <c r="K129" s="234"/>
      <c r="L129" s="240"/>
      <c r="M129" s="241"/>
      <c r="N129" s="242"/>
      <c r="O129" s="242"/>
      <c r="P129" s="242"/>
      <c r="Q129" s="242"/>
      <c r="R129" s="242"/>
      <c r="S129" s="242"/>
      <c r="T129" s="243"/>
      <c r="AT129" s="244" t="s">
        <v>555</v>
      </c>
      <c r="AU129" s="244" t="s">
        <v>138</v>
      </c>
      <c r="AV129" s="13" t="s">
        <v>138</v>
      </c>
      <c r="AW129" s="13" t="s">
        <v>32</v>
      </c>
      <c r="AX129" s="13" t="s">
        <v>76</v>
      </c>
      <c r="AY129" s="244" t="s">
        <v>131</v>
      </c>
    </row>
    <row r="130" spans="1:65" s="14" customFormat="1" ht="11.25">
      <c r="B130" s="246"/>
      <c r="C130" s="247"/>
      <c r="D130" s="235" t="s">
        <v>555</v>
      </c>
      <c r="E130" s="248" t="s">
        <v>1</v>
      </c>
      <c r="F130" s="249" t="s">
        <v>1123</v>
      </c>
      <c r="G130" s="247"/>
      <c r="H130" s="250">
        <v>52.5</v>
      </c>
      <c r="I130" s="251"/>
      <c r="J130" s="247"/>
      <c r="K130" s="247"/>
      <c r="L130" s="252"/>
      <c r="M130" s="253"/>
      <c r="N130" s="254"/>
      <c r="O130" s="254"/>
      <c r="P130" s="254"/>
      <c r="Q130" s="254"/>
      <c r="R130" s="254"/>
      <c r="S130" s="254"/>
      <c r="T130" s="255"/>
      <c r="AT130" s="256" t="s">
        <v>555</v>
      </c>
      <c r="AU130" s="256" t="s">
        <v>138</v>
      </c>
      <c r="AV130" s="14" t="s">
        <v>137</v>
      </c>
      <c r="AW130" s="14" t="s">
        <v>32</v>
      </c>
      <c r="AX130" s="14" t="s">
        <v>84</v>
      </c>
      <c r="AY130" s="256" t="s">
        <v>131</v>
      </c>
    </row>
    <row r="131" spans="1:65" s="2" customFormat="1" ht="21.75" customHeight="1">
      <c r="A131" s="33"/>
      <c r="B131" s="34"/>
      <c r="C131" s="203" t="s">
        <v>154</v>
      </c>
      <c r="D131" s="203" t="s">
        <v>133</v>
      </c>
      <c r="E131" s="204" t="s">
        <v>1129</v>
      </c>
      <c r="F131" s="205" t="s">
        <v>1130</v>
      </c>
      <c r="G131" s="206" t="s">
        <v>207</v>
      </c>
      <c r="H131" s="207">
        <v>11</v>
      </c>
      <c r="I131" s="208"/>
      <c r="J131" s="209">
        <f t="shared" ref="J131:J174" si="0">ROUND(I131*H131,2)</f>
        <v>0</v>
      </c>
      <c r="K131" s="210"/>
      <c r="L131" s="38"/>
      <c r="M131" s="211" t="s">
        <v>1</v>
      </c>
      <c r="N131" s="212" t="s">
        <v>42</v>
      </c>
      <c r="O131" s="70"/>
      <c r="P131" s="213">
        <f t="shared" ref="P131:P174" si="1">O131*H131</f>
        <v>0</v>
      </c>
      <c r="Q131" s="213">
        <v>0</v>
      </c>
      <c r="R131" s="213">
        <f t="shared" ref="R131:R174" si="2">Q131*H131</f>
        <v>0</v>
      </c>
      <c r="S131" s="213">
        <v>0</v>
      </c>
      <c r="T131" s="214">
        <f t="shared" ref="T131:T174" si="3"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215" t="s">
        <v>395</v>
      </c>
      <c r="AT131" s="215" t="s">
        <v>133</v>
      </c>
      <c r="AU131" s="215" t="s">
        <v>138</v>
      </c>
      <c r="AY131" s="16" t="s">
        <v>131</v>
      </c>
      <c r="BE131" s="216">
        <f t="shared" ref="BE131:BE174" si="4">IF(N131="základná",J131,0)</f>
        <v>0</v>
      </c>
      <c r="BF131" s="216">
        <f t="shared" ref="BF131:BF174" si="5">IF(N131="znížená",J131,0)</f>
        <v>0</v>
      </c>
      <c r="BG131" s="216">
        <f t="shared" ref="BG131:BG174" si="6">IF(N131="zákl. prenesená",J131,0)</f>
        <v>0</v>
      </c>
      <c r="BH131" s="216">
        <f t="shared" ref="BH131:BH174" si="7">IF(N131="zníž. prenesená",J131,0)</f>
        <v>0</v>
      </c>
      <c r="BI131" s="216">
        <f t="shared" ref="BI131:BI174" si="8">IF(N131="nulová",J131,0)</f>
        <v>0</v>
      </c>
      <c r="BJ131" s="16" t="s">
        <v>138</v>
      </c>
      <c r="BK131" s="216">
        <f t="shared" ref="BK131:BK174" si="9">ROUND(I131*H131,2)</f>
        <v>0</v>
      </c>
      <c r="BL131" s="16" t="s">
        <v>395</v>
      </c>
      <c r="BM131" s="215" t="s">
        <v>173</v>
      </c>
    </row>
    <row r="132" spans="1:65" s="2" customFormat="1" ht="16.5" customHeight="1">
      <c r="A132" s="33"/>
      <c r="B132" s="34"/>
      <c r="C132" s="217" t="s">
        <v>158</v>
      </c>
      <c r="D132" s="217" t="s">
        <v>147</v>
      </c>
      <c r="E132" s="218" t="s">
        <v>1131</v>
      </c>
      <c r="F132" s="219" t="s">
        <v>1132</v>
      </c>
      <c r="G132" s="220" t="s">
        <v>207</v>
      </c>
      <c r="H132" s="221">
        <v>11</v>
      </c>
      <c r="I132" s="222"/>
      <c r="J132" s="223">
        <f t="shared" si="0"/>
        <v>0</v>
      </c>
      <c r="K132" s="224"/>
      <c r="L132" s="225"/>
      <c r="M132" s="226" t="s">
        <v>1</v>
      </c>
      <c r="N132" s="227" t="s">
        <v>42</v>
      </c>
      <c r="O132" s="70"/>
      <c r="P132" s="213">
        <f t="shared" si="1"/>
        <v>0</v>
      </c>
      <c r="Q132" s="213">
        <v>0</v>
      </c>
      <c r="R132" s="213">
        <f t="shared" si="2"/>
        <v>0</v>
      </c>
      <c r="S132" s="213">
        <v>0</v>
      </c>
      <c r="T132" s="214">
        <f t="shared" si="3"/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215" t="s">
        <v>1121</v>
      </c>
      <c r="AT132" s="215" t="s">
        <v>147</v>
      </c>
      <c r="AU132" s="215" t="s">
        <v>138</v>
      </c>
      <c r="AY132" s="16" t="s">
        <v>131</v>
      </c>
      <c r="BE132" s="216">
        <f t="shared" si="4"/>
        <v>0</v>
      </c>
      <c r="BF132" s="216">
        <f t="shared" si="5"/>
        <v>0</v>
      </c>
      <c r="BG132" s="216">
        <f t="shared" si="6"/>
        <v>0</v>
      </c>
      <c r="BH132" s="216">
        <f t="shared" si="7"/>
        <v>0</v>
      </c>
      <c r="BI132" s="216">
        <f t="shared" si="8"/>
        <v>0</v>
      </c>
      <c r="BJ132" s="16" t="s">
        <v>138</v>
      </c>
      <c r="BK132" s="216">
        <f t="shared" si="9"/>
        <v>0</v>
      </c>
      <c r="BL132" s="16" t="s">
        <v>395</v>
      </c>
      <c r="BM132" s="215" t="s">
        <v>182</v>
      </c>
    </row>
    <row r="133" spans="1:65" s="2" customFormat="1" ht="21.75" customHeight="1">
      <c r="A133" s="33"/>
      <c r="B133" s="34"/>
      <c r="C133" s="203" t="s">
        <v>162</v>
      </c>
      <c r="D133" s="203" t="s">
        <v>133</v>
      </c>
      <c r="E133" s="204" t="s">
        <v>1133</v>
      </c>
      <c r="F133" s="205" t="s">
        <v>1134</v>
      </c>
      <c r="G133" s="206" t="s">
        <v>207</v>
      </c>
      <c r="H133" s="207">
        <v>5</v>
      </c>
      <c r="I133" s="208"/>
      <c r="J133" s="209">
        <f t="shared" si="0"/>
        <v>0</v>
      </c>
      <c r="K133" s="210"/>
      <c r="L133" s="38"/>
      <c r="M133" s="211" t="s">
        <v>1</v>
      </c>
      <c r="N133" s="212" t="s">
        <v>42</v>
      </c>
      <c r="O133" s="70"/>
      <c r="P133" s="213">
        <f t="shared" si="1"/>
        <v>0</v>
      </c>
      <c r="Q133" s="213">
        <v>0</v>
      </c>
      <c r="R133" s="213">
        <f t="shared" si="2"/>
        <v>0</v>
      </c>
      <c r="S133" s="213">
        <v>0</v>
      </c>
      <c r="T133" s="214">
        <f t="shared" si="3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215" t="s">
        <v>395</v>
      </c>
      <c r="AT133" s="215" t="s">
        <v>133</v>
      </c>
      <c r="AU133" s="215" t="s">
        <v>138</v>
      </c>
      <c r="AY133" s="16" t="s">
        <v>131</v>
      </c>
      <c r="BE133" s="216">
        <f t="shared" si="4"/>
        <v>0</v>
      </c>
      <c r="BF133" s="216">
        <f t="shared" si="5"/>
        <v>0</v>
      </c>
      <c r="BG133" s="216">
        <f t="shared" si="6"/>
        <v>0</v>
      </c>
      <c r="BH133" s="216">
        <f t="shared" si="7"/>
        <v>0</v>
      </c>
      <c r="BI133" s="216">
        <f t="shared" si="8"/>
        <v>0</v>
      </c>
      <c r="BJ133" s="16" t="s">
        <v>138</v>
      </c>
      <c r="BK133" s="216">
        <f t="shared" si="9"/>
        <v>0</v>
      </c>
      <c r="BL133" s="16" t="s">
        <v>395</v>
      </c>
      <c r="BM133" s="215" t="s">
        <v>191</v>
      </c>
    </row>
    <row r="134" spans="1:65" s="2" customFormat="1" ht="16.5" customHeight="1">
      <c r="A134" s="33"/>
      <c r="B134" s="34"/>
      <c r="C134" s="217" t="s">
        <v>151</v>
      </c>
      <c r="D134" s="217" t="s">
        <v>147</v>
      </c>
      <c r="E134" s="218" t="s">
        <v>1135</v>
      </c>
      <c r="F134" s="219" t="s">
        <v>1136</v>
      </c>
      <c r="G134" s="220" t="s">
        <v>207</v>
      </c>
      <c r="H134" s="221">
        <v>5</v>
      </c>
      <c r="I134" s="222"/>
      <c r="J134" s="223">
        <f t="shared" si="0"/>
        <v>0</v>
      </c>
      <c r="K134" s="224"/>
      <c r="L134" s="225"/>
      <c r="M134" s="226" t="s">
        <v>1</v>
      </c>
      <c r="N134" s="227" t="s">
        <v>42</v>
      </c>
      <c r="O134" s="70"/>
      <c r="P134" s="213">
        <f t="shared" si="1"/>
        <v>0</v>
      </c>
      <c r="Q134" s="213">
        <v>0</v>
      </c>
      <c r="R134" s="213">
        <f t="shared" si="2"/>
        <v>0</v>
      </c>
      <c r="S134" s="213">
        <v>0</v>
      </c>
      <c r="T134" s="214">
        <f t="shared" si="3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215" t="s">
        <v>1121</v>
      </c>
      <c r="AT134" s="215" t="s">
        <v>147</v>
      </c>
      <c r="AU134" s="215" t="s">
        <v>138</v>
      </c>
      <c r="AY134" s="16" t="s">
        <v>131</v>
      </c>
      <c r="BE134" s="216">
        <f t="shared" si="4"/>
        <v>0</v>
      </c>
      <c r="BF134" s="216">
        <f t="shared" si="5"/>
        <v>0</v>
      </c>
      <c r="BG134" s="216">
        <f t="shared" si="6"/>
        <v>0</v>
      </c>
      <c r="BH134" s="216">
        <f t="shared" si="7"/>
        <v>0</v>
      </c>
      <c r="BI134" s="216">
        <f t="shared" si="8"/>
        <v>0</v>
      </c>
      <c r="BJ134" s="16" t="s">
        <v>138</v>
      </c>
      <c r="BK134" s="216">
        <f t="shared" si="9"/>
        <v>0</v>
      </c>
      <c r="BL134" s="16" t="s">
        <v>395</v>
      </c>
      <c r="BM134" s="215" t="s">
        <v>200</v>
      </c>
    </row>
    <row r="135" spans="1:65" s="2" customFormat="1" ht="21.75" customHeight="1">
      <c r="A135" s="33"/>
      <c r="B135" s="34"/>
      <c r="C135" s="203" t="s">
        <v>169</v>
      </c>
      <c r="D135" s="203" t="s">
        <v>133</v>
      </c>
      <c r="E135" s="204" t="s">
        <v>1137</v>
      </c>
      <c r="F135" s="205" t="s">
        <v>1138</v>
      </c>
      <c r="G135" s="206" t="s">
        <v>207</v>
      </c>
      <c r="H135" s="207">
        <v>2</v>
      </c>
      <c r="I135" s="208"/>
      <c r="J135" s="209">
        <f t="shared" si="0"/>
        <v>0</v>
      </c>
      <c r="K135" s="210"/>
      <c r="L135" s="38"/>
      <c r="M135" s="211" t="s">
        <v>1</v>
      </c>
      <c r="N135" s="212" t="s">
        <v>42</v>
      </c>
      <c r="O135" s="70"/>
      <c r="P135" s="213">
        <f t="shared" si="1"/>
        <v>0</v>
      </c>
      <c r="Q135" s="213">
        <v>0</v>
      </c>
      <c r="R135" s="213">
        <f t="shared" si="2"/>
        <v>0</v>
      </c>
      <c r="S135" s="213">
        <v>0</v>
      </c>
      <c r="T135" s="214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215" t="s">
        <v>395</v>
      </c>
      <c r="AT135" s="215" t="s">
        <v>133</v>
      </c>
      <c r="AU135" s="215" t="s">
        <v>138</v>
      </c>
      <c r="AY135" s="16" t="s">
        <v>131</v>
      </c>
      <c r="BE135" s="216">
        <f t="shared" si="4"/>
        <v>0</v>
      </c>
      <c r="BF135" s="216">
        <f t="shared" si="5"/>
        <v>0</v>
      </c>
      <c r="BG135" s="216">
        <f t="shared" si="6"/>
        <v>0</v>
      </c>
      <c r="BH135" s="216">
        <f t="shared" si="7"/>
        <v>0</v>
      </c>
      <c r="BI135" s="216">
        <f t="shared" si="8"/>
        <v>0</v>
      </c>
      <c r="BJ135" s="16" t="s">
        <v>138</v>
      </c>
      <c r="BK135" s="216">
        <f t="shared" si="9"/>
        <v>0</v>
      </c>
      <c r="BL135" s="16" t="s">
        <v>395</v>
      </c>
      <c r="BM135" s="215" t="s">
        <v>209</v>
      </c>
    </row>
    <row r="136" spans="1:65" s="2" customFormat="1" ht="16.5" customHeight="1">
      <c r="A136" s="33"/>
      <c r="B136" s="34"/>
      <c r="C136" s="217" t="s">
        <v>173</v>
      </c>
      <c r="D136" s="217" t="s">
        <v>147</v>
      </c>
      <c r="E136" s="218" t="s">
        <v>1139</v>
      </c>
      <c r="F136" s="219" t="s">
        <v>1140</v>
      </c>
      <c r="G136" s="220" t="s">
        <v>207</v>
      </c>
      <c r="H136" s="221">
        <v>2</v>
      </c>
      <c r="I136" s="222"/>
      <c r="J136" s="223">
        <f t="shared" si="0"/>
        <v>0</v>
      </c>
      <c r="K136" s="224"/>
      <c r="L136" s="225"/>
      <c r="M136" s="226" t="s">
        <v>1</v>
      </c>
      <c r="N136" s="227" t="s">
        <v>42</v>
      </c>
      <c r="O136" s="70"/>
      <c r="P136" s="213">
        <f t="shared" si="1"/>
        <v>0</v>
      </c>
      <c r="Q136" s="213">
        <v>0</v>
      </c>
      <c r="R136" s="213">
        <f t="shared" si="2"/>
        <v>0</v>
      </c>
      <c r="S136" s="213">
        <v>0</v>
      </c>
      <c r="T136" s="214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215" t="s">
        <v>1121</v>
      </c>
      <c r="AT136" s="215" t="s">
        <v>147</v>
      </c>
      <c r="AU136" s="215" t="s">
        <v>138</v>
      </c>
      <c r="AY136" s="16" t="s">
        <v>131</v>
      </c>
      <c r="BE136" s="216">
        <f t="shared" si="4"/>
        <v>0</v>
      </c>
      <c r="BF136" s="216">
        <f t="shared" si="5"/>
        <v>0</v>
      </c>
      <c r="BG136" s="216">
        <f t="shared" si="6"/>
        <v>0</v>
      </c>
      <c r="BH136" s="216">
        <f t="shared" si="7"/>
        <v>0</v>
      </c>
      <c r="BI136" s="216">
        <f t="shared" si="8"/>
        <v>0</v>
      </c>
      <c r="BJ136" s="16" t="s">
        <v>138</v>
      </c>
      <c r="BK136" s="216">
        <f t="shared" si="9"/>
        <v>0</v>
      </c>
      <c r="BL136" s="16" t="s">
        <v>395</v>
      </c>
      <c r="BM136" s="215" t="s">
        <v>7</v>
      </c>
    </row>
    <row r="137" spans="1:65" s="2" customFormat="1" ht="21.75" customHeight="1">
      <c r="A137" s="33"/>
      <c r="B137" s="34"/>
      <c r="C137" s="203" t="s">
        <v>178</v>
      </c>
      <c r="D137" s="203" t="s">
        <v>133</v>
      </c>
      <c r="E137" s="204" t="s">
        <v>1141</v>
      </c>
      <c r="F137" s="205" t="s">
        <v>1142</v>
      </c>
      <c r="G137" s="206" t="s">
        <v>207</v>
      </c>
      <c r="H137" s="207">
        <v>37</v>
      </c>
      <c r="I137" s="208"/>
      <c r="J137" s="209">
        <f t="shared" si="0"/>
        <v>0</v>
      </c>
      <c r="K137" s="210"/>
      <c r="L137" s="38"/>
      <c r="M137" s="211" t="s">
        <v>1</v>
      </c>
      <c r="N137" s="212" t="s">
        <v>42</v>
      </c>
      <c r="O137" s="70"/>
      <c r="P137" s="213">
        <f t="shared" si="1"/>
        <v>0</v>
      </c>
      <c r="Q137" s="213">
        <v>0</v>
      </c>
      <c r="R137" s="213">
        <f t="shared" si="2"/>
        <v>0</v>
      </c>
      <c r="S137" s="213">
        <v>0</v>
      </c>
      <c r="T137" s="214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215" t="s">
        <v>395</v>
      </c>
      <c r="AT137" s="215" t="s">
        <v>133</v>
      </c>
      <c r="AU137" s="215" t="s">
        <v>138</v>
      </c>
      <c r="AY137" s="16" t="s">
        <v>131</v>
      </c>
      <c r="BE137" s="216">
        <f t="shared" si="4"/>
        <v>0</v>
      </c>
      <c r="BF137" s="216">
        <f t="shared" si="5"/>
        <v>0</v>
      </c>
      <c r="BG137" s="216">
        <f t="shared" si="6"/>
        <v>0</v>
      </c>
      <c r="BH137" s="216">
        <f t="shared" si="7"/>
        <v>0</v>
      </c>
      <c r="BI137" s="216">
        <f t="shared" si="8"/>
        <v>0</v>
      </c>
      <c r="BJ137" s="16" t="s">
        <v>138</v>
      </c>
      <c r="BK137" s="216">
        <f t="shared" si="9"/>
        <v>0</v>
      </c>
      <c r="BL137" s="16" t="s">
        <v>395</v>
      </c>
      <c r="BM137" s="215" t="s">
        <v>225</v>
      </c>
    </row>
    <row r="138" spans="1:65" s="2" customFormat="1" ht="21.75" customHeight="1">
      <c r="A138" s="33"/>
      <c r="B138" s="34"/>
      <c r="C138" s="203" t="s">
        <v>182</v>
      </c>
      <c r="D138" s="203" t="s">
        <v>133</v>
      </c>
      <c r="E138" s="204" t="s">
        <v>1143</v>
      </c>
      <c r="F138" s="205" t="s">
        <v>1144</v>
      </c>
      <c r="G138" s="206" t="s">
        <v>207</v>
      </c>
      <c r="H138" s="207">
        <v>5</v>
      </c>
      <c r="I138" s="208"/>
      <c r="J138" s="209">
        <f t="shared" si="0"/>
        <v>0</v>
      </c>
      <c r="K138" s="210"/>
      <c r="L138" s="38"/>
      <c r="M138" s="211" t="s">
        <v>1</v>
      </c>
      <c r="N138" s="212" t="s">
        <v>42</v>
      </c>
      <c r="O138" s="70"/>
      <c r="P138" s="213">
        <f t="shared" si="1"/>
        <v>0</v>
      </c>
      <c r="Q138" s="213">
        <v>0</v>
      </c>
      <c r="R138" s="213">
        <f t="shared" si="2"/>
        <v>0</v>
      </c>
      <c r="S138" s="213">
        <v>0</v>
      </c>
      <c r="T138" s="214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215" t="s">
        <v>395</v>
      </c>
      <c r="AT138" s="215" t="s">
        <v>133</v>
      </c>
      <c r="AU138" s="215" t="s">
        <v>138</v>
      </c>
      <c r="AY138" s="16" t="s">
        <v>131</v>
      </c>
      <c r="BE138" s="216">
        <f t="shared" si="4"/>
        <v>0</v>
      </c>
      <c r="BF138" s="216">
        <f t="shared" si="5"/>
        <v>0</v>
      </c>
      <c r="BG138" s="216">
        <f t="shared" si="6"/>
        <v>0</v>
      </c>
      <c r="BH138" s="216">
        <f t="shared" si="7"/>
        <v>0</v>
      </c>
      <c r="BI138" s="216">
        <f t="shared" si="8"/>
        <v>0</v>
      </c>
      <c r="BJ138" s="16" t="s">
        <v>138</v>
      </c>
      <c r="BK138" s="216">
        <f t="shared" si="9"/>
        <v>0</v>
      </c>
      <c r="BL138" s="16" t="s">
        <v>395</v>
      </c>
      <c r="BM138" s="215" t="s">
        <v>233</v>
      </c>
    </row>
    <row r="139" spans="1:65" s="2" customFormat="1" ht="21.75" customHeight="1">
      <c r="A139" s="33"/>
      <c r="B139" s="34"/>
      <c r="C139" s="203" t="s">
        <v>186</v>
      </c>
      <c r="D139" s="203" t="s">
        <v>133</v>
      </c>
      <c r="E139" s="204" t="s">
        <v>1145</v>
      </c>
      <c r="F139" s="205" t="s">
        <v>1146</v>
      </c>
      <c r="G139" s="206" t="s">
        <v>207</v>
      </c>
      <c r="H139" s="207">
        <v>10</v>
      </c>
      <c r="I139" s="208"/>
      <c r="J139" s="209">
        <f t="shared" si="0"/>
        <v>0</v>
      </c>
      <c r="K139" s="210"/>
      <c r="L139" s="38"/>
      <c r="M139" s="211" t="s">
        <v>1</v>
      </c>
      <c r="N139" s="212" t="s">
        <v>42</v>
      </c>
      <c r="O139" s="70"/>
      <c r="P139" s="213">
        <f t="shared" si="1"/>
        <v>0</v>
      </c>
      <c r="Q139" s="213">
        <v>0</v>
      </c>
      <c r="R139" s="213">
        <f t="shared" si="2"/>
        <v>0</v>
      </c>
      <c r="S139" s="213">
        <v>0</v>
      </c>
      <c r="T139" s="214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215" t="s">
        <v>395</v>
      </c>
      <c r="AT139" s="215" t="s">
        <v>133</v>
      </c>
      <c r="AU139" s="215" t="s">
        <v>138</v>
      </c>
      <c r="AY139" s="16" t="s">
        <v>131</v>
      </c>
      <c r="BE139" s="216">
        <f t="shared" si="4"/>
        <v>0</v>
      </c>
      <c r="BF139" s="216">
        <f t="shared" si="5"/>
        <v>0</v>
      </c>
      <c r="BG139" s="216">
        <f t="shared" si="6"/>
        <v>0</v>
      </c>
      <c r="BH139" s="216">
        <f t="shared" si="7"/>
        <v>0</v>
      </c>
      <c r="BI139" s="216">
        <f t="shared" si="8"/>
        <v>0</v>
      </c>
      <c r="BJ139" s="16" t="s">
        <v>138</v>
      </c>
      <c r="BK139" s="216">
        <f t="shared" si="9"/>
        <v>0</v>
      </c>
      <c r="BL139" s="16" t="s">
        <v>395</v>
      </c>
      <c r="BM139" s="215" t="s">
        <v>241</v>
      </c>
    </row>
    <row r="140" spans="1:65" s="2" customFormat="1" ht="21.75" customHeight="1">
      <c r="A140" s="33"/>
      <c r="B140" s="34"/>
      <c r="C140" s="203" t="s">
        <v>191</v>
      </c>
      <c r="D140" s="203" t="s">
        <v>133</v>
      </c>
      <c r="E140" s="204" t="s">
        <v>1147</v>
      </c>
      <c r="F140" s="205" t="s">
        <v>1148</v>
      </c>
      <c r="G140" s="206" t="s">
        <v>207</v>
      </c>
      <c r="H140" s="207">
        <v>3</v>
      </c>
      <c r="I140" s="208"/>
      <c r="J140" s="209">
        <f t="shared" si="0"/>
        <v>0</v>
      </c>
      <c r="K140" s="210"/>
      <c r="L140" s="38"/>
      <c r="M140" s="211" t="s">
        <v>1</v>
      </c>
      <c r="N140" s="212" t="s">
        <v>42</v>
      </c>
      <c r="O140" s="70"/>
      <c r="P140" s="213">
        <f t="shared" si="1"/>
        <v>0</v>
      </c>
      <c r="Q140" s="213">
        <v>0</v>
      </c>
      <c r="R140" s="213">
        <f t="shared" si="2"/>
        <v>0</v>
      </c>
      <c r="S140" s="213">
        <v>0</v>
      </c>
      <c r="T140" s="214">
        <f t="shared" si="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215" t="s">
        <v>395</v>
      </c>
      <c r="AT140" s="215" t="s">
        <v>133</v>
      </c>
      <c r="AU140" s="215" t="s">
        <v>138</v>
      </c>
      <c r="AY140" s="16" t="s">
        <v>131</v>
      </c>
      <c r="BE140" s="216">
        <f t="shared" si="4"/>
        <v>0</v>
      </c>
      <c r="BF140" s="216">
        <f t="shared" si="5"/>
        <v>0</v>
      </c>
      <c r="BG140" s="216">
        <f t="shared" si="6"/>
        <v>0</v>
      </c>
      <c r="BH140" s="216">
        <f t="shared" si="7"/>
        <v>0</v>
      </c>
      <c r="BI140" s="216">
        <f t="shared" si="8"/>
        <v>0</v>
      </c>
      <c r="BJ140" s="16" t="s">
        <v>138</v>
      </c>
      <c r="BK140" s="216">
        <f t="shared" si="9"/>
        <v>0</v>
      </c>
      <c r="BL140" s="16" t="s">
        <v>395</v>
      </c>
      <c r="BM140" s="215" t="s">
        <v>247</v>
      </c>
    </row>
    <row r="141" spans="1:65" s="2" customFormat="1" ht="16.5" customHeight="1">
      <c r="A141" s="33"/>
      <c r="B141" s="34"/>
      <c r="C141" s="217" t="s">
        <v>195</v>
      </c>
      <c r="D141" s="217" t="s">
        <v>147</v>
      </c>
      <c r="E141" s="218" t="s">
        <v>1149</v>
      </c>
      <c r="F141" s="219" t="s">
        <v>1150</v>
      </c>
      <c r="G141" s="220" t="s">
        <v>207</v>
      </c>
      <c r="H141" s="221">
        <v>3</v>
      </c>
      <c r="I141" s="222"/>
      <c r="J141" s="223">
        <f t="shared" si="0"/>
        <v>0</v>
      </c>
      <c r="K141" s="224"/>
      <c r="L141" s="225"/>
      <c r="M141" s="226" t="s">
        <v>1</v>
      </c>
      <c r="N141" s="227" t="s">
        <v>42</v>
      </c>
      <c r="O141" s="70"/>
      <c r="P141" s="213">
        <f t="shared" si="1"/>
        <v>0</v>
      </c>
      <c r="Q141" s="213">
        <v>0</v>
      </c>
      <c r="R141" s="213">
        <f t="shared" si="2"/>
        <v>0</v>
      </c>
      <c r="S141" s="213">
        <v>0</v>
      </c>
      <c r="T141" s="214">
        <f t="shared" si="3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215" t="s">
        <v>1121</v>
      </c>
      <c r="AT141" s="215" t="s">
        <v>147</v>
      </c>
      <c r="AU141" s="215" t="s">
        <v>138</v>
      </c>
      <c r="AY141" s="16" t="s">
        <v>131</v>
      </c>
      <c r="BE141" s="216">
        <f t="shared" si="4"/>
        <v>0</v>
      </c>
      <c r="BF141" s="216">
        <f t="shared" si="5"/>
        <v>0</v>
      </c>
      <c r="BG141" s="216">
        <f t="shared" si="6"/>
        <v>0</v>
      </c>
      <c r="BH141" s="216">
        <f t="shared" si="7"/>
        <v>0</v>
      </c>
      <c r="BI141" s="216">
        <f t="shared" si="8"/>
        <v>0</v>
      </c>
      <c r="BJ141" s="16" t="s">
        <v>138</v>
      </c>
      <c r="BK141" s="216">
        <f t="shared" si="9"/>
        <v>0</v>
      </c>
      <c r="BL141" s="16" t="s">
        <v>395</v>
      </c>
      <c r="BM141" s="215" t="s">
        <v>255</v>
      </c>
    </row>
    <row r="142" spans="1:65" s="2" customFormat="1" ht="21.75" customHeight="1">
      <c r="A142" s="33"/>
      <c r="B142" s="34"/>
      <c r="C142" s="203" t="s">
        <v>200</v>
      </c>
      <c r="D142" s="203" t="s">
        <v>133</v>
      </c>
      <c r="E142" s="204" t="s">
        <v>1151</v>
      </c>
      <c r="F142" s="205" t="s">
        <v>1152</v>
      </c>
      <c r="G142" s="206" t="s">
        <v>207</v>
      </c>
      <c r="H142" s="207">
        <v>1</v>
      </c>
      <c r="I142" s="208"/>
      <c r="J142" s="209">
        <f t="shared" si="0"/>
        <v>0</v>
      </c>
      <c r="K142" s="210"/>
      <c r="L142" s="38"/>
      <c r="M142" s="211" t="s">
        <v>1</v>
      </c>
      <c r="N142" s="212" t="s">
        <v>42</v>
      </c>
      <c r="O142" s="70"/>
      <c r="P142" s="213">
        <f t="shared" si="1"/>
        <v>0</v>
      </c>
      <c r="Q142" s="213">
        <v>0</v>
      </c>
      <c r="R142" s="213">
        <f t="shared" si="2"/>
        <v>0</v>
      </c>
      <c r="S142" s="213">
        <v>0</v>
      </c>
      <c r="T142" s="214">
        <f t="shared" si="3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215" t="s">
        <v>395</v>
      </c>
      <c r="AT142" s="215" t="s">
        <v>133</v>
      </c>
      <c r="AU142" s="215" t="s">
        <v>138</v>
      </c>
      <c r="AY142" s="16" t="s">
        <v>131</v>
      </c>
      <c r="BE142" s="216">
        <f t="shared" si="4"/>
        <v>0</v>
      </c>
      <c r="BF142" s="216">
        <f t="shared" si="5"/>
        <v>0</v>
      </c>
      <c r="BG142" s="216">
        <f t="shared" si="6"/>
        <v>0</v>
      </c>
      <c r="BH142" s="216">
        <f t="shared" si="7"/>
        <v>0</v>
      </c>
      <c r="BI142" s="216">
        <f t="shared" si="8"/>
        <v>0</v>
      </c>
      <c r="BJ142" s="16" t="s">
        <v>138</v>
      </c>
      <c r="BK142" s="216">
        <f t="shared" si="9"/>
        <v>0</v>
      </c>
      <c r="BL142" s="16" t="s">
        <v>395</v>
      </c>
      <c r="BM142" s="215" t="s">
        <v>263</v>
      </c>
    </row>
    <row r="143" spans="1:65" s="2" customFormat="1" ht="16.5" customHeight="1">
      <c r="A143" s="33"/>
      <c r="B143" s="34"/>
      <c r="C143" s="217" t="s">
        <v>204</v>
      </c>
      <c r="D143" s="217" t="s">
        <v>147</v>
      </c>
      <c r="E143" s="218" t="s">
        <v>1153</v>
      </c>
      <c r="F143" s="219" t="s">
        <v>1154</v>
      </c>
      <c r="G143" s="220" t="s">
        <v>207</v>
      </c>
      <c r="H143" s="221">
        <v>1</v>
      </c>
      <c r="I143" s="222"/>
      <c r="J143" s="223">
        <f t="shared" si="0"/>
        <v>0</v>
      </c>
      <c r="K143" s="224"/>
      <c r="L143" s="225"/>
      <c r="M143" s="226" t="s">
        <v>1</v>
      </c>
      <c r="N143" s="227" t="s">
        <v>42</v>
      </c>
      <c r="O143" s="70"/>
      <c r="P143" s="213">
        <f t="shared" si="1"/>
        <v>0</v>
      </c>
      <c r="Q143" s="213">
        <v>0</v>
      </c>
      <c r="R143" s="213">
        <f t="shared" si="2"/>
        <v>0</v>
      </c>
      <c r="S143" s="213">
        <v>0</v>
      </c>
      <c r="T143" s="214">
        <f t="shared" si="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215" t="s">
        <v>1121</v>
      </c>
      <c r="AT143" s="215" t="s">
        <v>147</v>
      </c>
      <c r="AU143" s="215" t="s">
        <v>138</v>
      </c>
      <c r="AY143" s="16" t="s">
        <v>131</v>
      </c>
      <c r="BE143" s="216">
        <f t="shared" si="4"/>
        <v>0</v>
      </c>
      <c r="BF143" s="216">
        <f t="shared" si="5"/>
        <v>0</v>
      </c>
      <c r="BG143" s="216">
        <f t="shared" si="6"/>
        <v>0</v>
      </c>
      <c r="BH143" s="216">
        <f t="shared" si="7"/>
        <v>0</v>
      </c>
      <c r="BI143" s="216">
        <f t="shared" si="8"/>
        <v>0</v>
      </c>
      <c r="BJ143" s="16" t="s">
        <v>138</v>
      </c>
      <c r="BK143" s="216">
        <f t="shared" si="9"/>
        <v>0</v>
      </c>
      <c r="BL143" s="16" t="s">
        <v>395</v>
      </c>
      <c r="BM143" s="215" t="s">
        <v>272</v>
      </c>
    </row>
    <row r="144" spans="1:65" s="2" customFormat="1" ht="21.75" customHeight="1">
      <c r="A144" s="33"/>
      <c r="B144" s="34"/>
      <c r="C144" s="203" t="s">
        <v>209</v>
      </c>
      <c r="D144" s="203" t="s">
        <v>133</v>
      </c>
      <c r="E144" s="204" t="s">
        <v>1155</v>
      </c>
      <c r="F144" s="205" t="s">
        <v>1156</v>
      </c>
      <c r="G144" s="206" t="s">
        <v>207</v>
      </c>
      <c r="H144" s="207">
        <v>1</v>
      </c>
      <c r="I144" s="208"/>
      <c r="J144" s="209">
        <f t="shared" si="0"/>
        <v>0</v>
      </c>
      <c r="K144" s="210"/>
      <c r="L144" s="38"/>
      <c r="M144" s="211" t="s">
        <v>1</v>
      </c>
      <c r="N144" s="212" t="s">
        <v>42</v>
      </c>
      <c r="O144" s="70"/>
      <c r="P144" s="213">
        <f t="shared" si="1"/>
        <v>0</v>
      </c>
      <c r="Q144" s="213">
        <v>0</v>
      </c>
      <c r="R144" s="213">
        <f t="shared" si="2"/>
        <v>0</v>
      </c>
      <c r="S144" s="213">
        <v>0</v>
      </c>
      <c r="T144" s="214">
        <f t="shared" si="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215" t="s">
        <v>395</v>
      </c>
      <c r="AT144" s="215" t="s">
        <v>133</v>
      </c>
      <c r="AU144" s="215" t="s">
        <v>138</v>
      </c>
      <c r="AY144" s="16" t="s">
        <v>131</v>
      </c>
      <c r="BE144" s="216">
        <f t="shared" si="4"/>
        <v>0</v>
      </c>
      <c r="BF144" s="216">
        <f t="shared" si="5"/>
        <v>0</v>
      </c>
      <c r="BG144" s="216">
        <f t="shared" si="6"/>
        <v>0</v>
      </c>
      <c r="BH144" s="216">
        <f t="shared" si="7"/>
        <v>0</v>
      </c>
      <c r="BI144" s="216">
        <f t="shared" si="8"/>
        <v>0</v>
      </c>
      <c r="BJ144" s="16" t="s">
        <v>138</v>
      </c>
      <c r="BK144" s="216">
        <f t="shared" si="9"/>
        <v>0</v>
      </c>
      <c r="BL144" s="16" t="s">
        <v>395</v>
      </c>
      <c r="BM144" s="215" t="s">
        <v>280</v>
      </c>
    </row>
    <row r="145" spans="1:65" s="2" customFormat="1" ht="21.75" customHeight="1">
      <c r="A145" s="33"/>
      <c r="B145" s="34"/>
      <c r="C145" s="217" t="s">
        <v>214</v>
      </c>
      <c r="D145" s="217" t="s">
        <v>147</v>
      </c>
      <c r="E145" s="218" t="s">
        <v>1157</v>
      </c>
      <c r="F145" s="219" t="s">
        <v>1158</v>
      </c>
      <c r="G145" s="220" t="s">
        <v>207</v>
      </c>
      <c r="H145" s="221">
        <v>1</v>
      </c>
      <c r="I145" s="222"/>
      <c r="J145" s="223">
        <f t="shared" si="0"/>
        <v>0</v>
      </c>
      <c r="K145" s="224"/>
      <c r="L145" s="225"/>
      <c r="M145" s="226" t="s">
        <v>1</v>
      </c>
      <c r="N145" s="227" t="s">
        <v>42</v>
      </c>
      <c r="O145" s="70"/>
      <c r="P145" s="213">
        <f t="shared" si="1"/>
        <v>0</v>
      </c>
      <c r="Q145" s="213">
        <v>0</v>
      </c>
      <c r="R145" s="213">
        <f t="shared" si="2"/>
        <v>0</v>
      </c>
      <c r="S145" s="213">
        <v>0</v>
      </c>
      <c r="T145" s="214">
        <f t="shared" si="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215" t="s">
        <v>1121</v>
      </c>
      <c r="AT145" s="215" t="s">
        <v>147</v>
      </c>
      <c r="AU145" s="215" t="s">
        <v>138</v>
      </c>
      <c r="AY145" s="16" t="s">
        <v>131</v>
      </c>
      <c r="BE145" s="216">
        <f t="shared" si="4"/>
        <v>0</v>
      </c>
      <c r="BF145" s="216">
        <f t="shared" si="5"/>
        <v>0</v>
      </c>
      <c r="BG145" s="216">
        <f t="shared" si="6"/>
        <v>0</v>
      </c>
      <c r="BH145" s="216">
        <f t="shared" si="7"/>
        <v>0</v>
      </c>
      <c r="BI145" s="216">
        <f t="shared" si="8"/>
        <v>0</v>
      </c>
      <c r="BJ145" s="16" t="s">
        <v>138</v>
      </c>
      <c r="BK145" s="216">
        <f t="shared" si="9"/>
        <v>0</v>
      </c>
      <c r="BL145" s="16" t="s">
        <v>395</v>
      </c>
      <c r="BM145" s="215" t="s">
        <v>288</v>
      </c>
    </row>
    <row r="146" spans="1:65" s="2" customFormat="1" ht="21.75" customHeight="1">
      <c r="A146" s="33"/>
      <c r="B146" s="34"/>
      <c r="C146" s="203" t="s">
        <v>7</v>
      </c>
      <c r="D146" s="203" t="s">
        <v>133</v>
      </c>
      <c r="E146" s="204" t="s">
        <v>1159</v>
      </c>
      <c r="F146" s="205" t="s">
        <v>1160</v>
      </c>
      <c r="G146" s="206" t="s">
        <v>207</v>
      </c>
      <c r="H146" s="207">
        <v>1</v>
      </c>
      <c r="I146" s="208"/>
      <c r="J146" s="209">
        <f t="shared" si="0"/>
        <v>0</v>
      </c>
      <c r="K146" s="210"/>
      <c r="L146" s="38"/>
      <c r="M146" s="211" t="s">
        <v>1</v>
      </c>
      <c r="N146" s="212" t="s">
        <v>42</v>
      </c>
      <c r="O146" s="70"/>
      <c r="P146" s="213">
        <f t="shared" si="1"/>
        <v>0</v>
      </c>
      <c r="Q146" s="213">
        <v>0</v>
      </c>
      <c r="R146" s="213">
        <f t="shared" si="2"/>
        <v>0</v>
      </c>
      <c r="S146" s="213">
        <v>0</v>
      </c>
      <c r="T146" s="214">
        <f t="shared" si="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215" t="s">
        <v>395</v>
      </c>
      <c r="AT146" s="215" t="s">
        <v>133</v>
      </c>
      <c r="AU146" s="215" t="s">
        <v>138</v>
      </c>
      <c r="AY146" s="16" t="s">
        <v>131</v>
      </c>
      <c r="BE146" s="216">
        <f t="shared" si="4"/>
        <v>0</v>
      </c>
      <c r="BF146" s="216">
        <f t="shared" si="5"/>
        <v>0</v>
      </c>
      <c r="BG146" s="216">
        <f t="shared" si="6"/>
        <v>0</v>
      </c>
      <c r="BH146" s="216">
        <f t="shared" si="7"/>
        <v>0</v>
      </c>
      <c r="BI146" s="216">
        <f t="shared" si="8"/>
        <v>0</v>
      </c>
      <c r="BJ146" s="16" t="s">
        <v>138</v>
      </c>
      <c r="BK146" s="216">
        <f t="shared" si="9"/>
        <v>0</v>
      </c>
      <c r="BL146" s="16" t="s">
        <v>395</v>
      </c>
      <c r="BM146" s="215" t="s">
        <v>296</v>
      </c>
    </row>
    <row r="147" spans="1:65" s="2" customFormat="1" ht="16.5" customHeight="1">
      <c r="A147" s="33"/>
      <c r="B147" s="34"/>
      <c r="C147" s="217" t="s">
        <v>221</v>
      </c>
      <c r="D147" s="217" t="s">
        <v>147</v>
      </c>
      <c r="E147" s="218" t="s">
        <v>1161</v>
      </c>
      <c r="F147" s="219" t="s">
        <v>1162</v>
      </c>
      <c r="G147" s="220" t="s">
        <v>207</v>
      </c>
      <c r="H147" s="221">
        <v>1</v>
      </c>
      <c r="I147" s="222"/>
      <c r="J147" s="223">
        <f t="shared" si="0"/>
        <v>0</v>
      </c>
      <c r="K147" s="224"/>
      <c r="L147" s="225"/>
      <c r="M147" s="226" t="s">
        <v>1</v>
      </c>
      <c r="N147" s="227" t="s">
        <v>42</v>
      </c>
      <c r="O147" s="70"/>
      <c r="P147" s="213">
        <f t="shared" si="1"/>
        <v>0</v>
      </c>
      <c r="Q147" s="213">
        <v>0</v>
      </c>
      <c r="R147" s="213">
        <f t="shared" si="2"/>
        <v>0</v>
      </c>
      <c r="S147" s="213">
        <v>0</v>
      </c>
      <c r="T147" s="214">
        <f t="shared" si="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215" t="s">
        <v>1121</v>
      </c>
      <c r="AT147" s="215" t="s">
        <v>147</v>
      </c>
      <c r="AU147" s="215" t="s">
        <v>138</v>
      </c>
      <c r="AY147" s="16" t="s">
        <v>131</v>
      </c>
      <c r="BE147" s="216">
        <f t="shared" si="4"/>
        <v>0</v>
      </c>
      <c r="BF147" s="216">
        <f t="shared" si="5"/>
        <v>0</v>
      </c>
      <c r="BG147" s="216">
        <f t="shared" si="6"/>
        <v>0</v>
      </c>
      <c r="BH147" s="216">
        <f t="shared" si="7"/>
        <v>0</v>
      </c>
      <c r="BI147" s="216">
        <f t="shared" si="8"/>
        <v>0</v>
      </c>
      <c r="BJ147" s="16" t="s">
        <v>138</v>
      </c>
      <c r="BK147" s="216">
        <f t="shared" si="9"/>
        <v>0</v>
      </c>
      <c r="BL147" s="16" t="s">
        <v>395</v>
      </c>
      <c r="BM147" s="215" t="s">
        <v>304</v>
      </c>
    </row>
    <row r="148" spans="1:65" s="2" customFormat="1" ht="21.75" customHeight="1">
      <c r="A148" s="33"/>
      <c r="B148" s="34"/>
      <c r="C148" s="203" t="s">
        <v>225</v>
      </c>
      <c r="D148" s="203" t="s">
        <v>133</v>
      </c>
      <c r="E148" s="204" t="s">
        <v>1163</v>
      </c>
      <c r="F148" s="205" t="s">
        <v>1164</v>
      </c>
      <c r="G148" s="206" t="s">
        <v>207</v>
      </c>
      <c r="H148" s="207">
        <v>1</v>
      </c>
      <c r="I148" s="208"/>
      <c r="J148" s="209">
        <f t="shared" si="0"/>
        <v>0</v>
      </c>
      <c r="K148" s="210"/>
      <c r="L148" s="38"/>
      <c r="M148" s="211" t="s">
        <v>1</v>
      </c>
      <c r="N148" s="212" t="s">
        <v>42</v>
      </c>
      <c r="O148" s="70"/>
      <c r="P148" s="213">
        <f t="shared" si="1"/>
        <v>0</v>
      </c>
      <c r="Q148" s="213">
        <v>0</v>
      </c>
      <c r="R148" s="213">
        <f t="shared" si="2"/>
        <v>0</v>
      </c>
      <c r="S148" s="213">
        <v>0</v>
      </c>
      <c r="T148" s="214">
        <f t="shared" si="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215" t="s">
        <v>395</v>
      </c>
      <c r="AT148" s="215" t="s">
        <v>133</v>
      </c>
      <c r="AU148" s="215" t="s">
        <v>138</v>
      </c>
      <c r="AY148" s="16" t="s">
        <v>131</v>
      </c>
      <c r="BE148" s="216">
        <f t="shared" si="4"/>
        <v>0</v>
      </c>
      <c r="BF148" s="216">
        <f t="shared" si="5"/>
        <v>0</v>
      </c>
      <c r="BG148" s="216">
        <f t="shared" si="6"/>
        <v>0</v>
      </c>
      <c r="BH148" s="216">
        <f t="shared" si="7"/>
        <v>0</v>
      </c>
      <c r="BI148" s="216">
        <f t="shared" si="8"/>
        <v>0</v>
      </c>
      <c r="BJ148" s="16" t="s">
        <v>138</v>
      </c>
      <c r="BK148" s="216">
        <f t="shared" si="9"/>
        <v>0</v>
      </c>
      <c r="BL148" s="16" t="s">
        <v>395</v>
      </c>
      <c r="BM148" s="215" t="s">
        <v>313</v>
      </c>
    </row>
    <row r="149" spans="1:65" s="2" customFormat="1" ht="21.75" customHeight="1">
      <c r="A149" s="33"/>
      <c r="B149" s="34"/>
      <c r="C149" s="217" t="s">
        <v>229</v>
      </c>
      <c r="D149" s="217" t="s">
        <v>147</v>
      </c>
      <c r="E149" s="218" t="s">
        <v>1165</v>
      </c>
      <c r="F149" s="219" t="s">
        <v>1166</v>
      </c>
      <c r="G149" s="220" t="s">
        <v>207</v>
      </c>
      <c r="H149" s="221">
        <v>1</v>
      </c>
      <c r="I149" s="222"/>
      <c r="J149" s="223">
        <f t="shared" si="0"/>
        <v>0</v>
      </c>
      <c r="K149" s="224"/>
      <c r="L149" s="225"/>
      <c r="M149" s="226" t="s">
        <v>1</v>
      </c>
      <c r="N149" s="227" t="s">
        <v>42</v>
      </c>
      <c r="O149" s="70"/>
      <c r="P149" s="213">
        <f t="shared" si="1"/>
        <v>0</v>
      </c>
      <c r="Q149" s="213">
        <v>0</v>
      </c>
      <c r="R149" s="213">
        <f t="shared" si="2"/>
        <v>0</v>
      </c>
      <c r="S149" s="213">
        <v>0</v>
      </c>
      <c r="T149" s="214">
        <f t="shared" si="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215" t="s">
        <v>1121</v>
      </c>
      <c r="AT149" s="215" t="s">
        <v>147</v>
      </c>
      <c r="AU149" s="215" t="s">
        <v>138</v>
      </c>
      <c r="AY149" s="16" t="s">
        <v>131</v>
      </c>
      <c r="BE149" s="216">
        <f t="shared" si="4"/>
        <v>0</v>
      </c>
      <c r="BF149" s="216">
        <f t="shared" si="5"/>
        <v>0</v>
      </c>
      <c r="BG149" s="216">
        <f t="shared" si="6"/>
        <v>0</v>
      </c>
      <c r="BH149" s="216">
        <f t="shared" si="7"/>
        <v>0</v>
      </c>
      <c r="BI149" s="216">
        <f t="shared" si="8"/>
        <v>0</v>
      </c>
      <c r="BJ149" s="16" t="s">
        <v>138</v>
      </c>
      <c r="BK149" s="216">
        <f t="shared" si="9"/>
        <v>0</v>
      </c>
      <c r="BL149" s="16" t="s">
        <v>395</v>
      </c>
      <c r="BM149" s="215" t="s">
        <v>321</v>
      </c>
    </row>
    <row r="150" spans="1:65" s="2" customFormat="1" ht="21.75" customHeight="1">
      <c r="A150" s="33"/>
      <c r="B150" s="34"/>
      <c r="C150" s="203" t="s">
        <v>233</v>
      </c>
      <c r="D150" s="203" t="s">
        <v>133</v>
      </c>
      <c r="E150" s="204" t="s">
        <v>1167</v>
      </c>
      <c r="F150" s="205" t="s">
        <v>1168</v>
      </c>
      <c r="G150" s="206" t="s">
        <v>207</v>
      </c>
      <c r="H150" s="207">
        <v>4</v>
      </c>
      <c r="I150" s="208"/>
      <c r="J150" s="209">
        <f t="shared" si="0"/>
        <v>0</v>
      </c>
      <c r="K150" s="210"/>
      <c r="L150" s="38"/>
      <c r="M150" s="211" t="s">
        <v>1</v>
      </c>
      <c r="N150" s="212" t="s">
        <v>42</v>
      </c>
      <c r="O150" s="70"/>
      <c r="P150" s="213">
        <f t="shared" si="1"/>
        <v>0</v>
      </c>
      <c r="Q150" s="213">
        <v>0</v>
      </c>
      <c r="R150" s="213">
        <f t="shared" si="2"/>
        <v>0</v>
      </c>
      <c r="S150" s="213">
        <v>0</v>
      </c>
      <c r="T150" s="214">
        <f t="shared" si="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215" t="s">
        <v>395</v>
      </c>
      <c r="AT150" s="215" t="s">
        <v>133</v>
      </c>
      <c r="AU150" s="215" t="s">
        <v>138</v>
      </c>
      <c r="AY150" s="16" t="s">
        <v>131</v>
      </c>
      <c r="BE150" s="216">
        <f t="shared" si="4"/>
        <v>0</v>
      </c>
      <c r="BF150" s="216">
        <f t="shared" si="5"/>
        <v>0</v>
      </c>
      <c r="BG150" s="216">
        <f t="shared" si="6"/>
        <v>0</v>
      </c>
      <c r="BH150" s="216">
        <f t="shared" si="7"/>
        <v>0</v>
      </c>
      <c r="BI150" s="216">
        <f t="shared" si="8"/>
        <v>0</v>
      </c>
      <c r="BJ150" s="16" t="s">
        <v>138</v>
      </c>
      <c r="BK150" s="216">
        <f t="shared" si="9"/>
        <v>0</v>
      </c>
      <c r="BL150" s="16" t="s">
        <v>395</v>
      </c>
      <c r="BM150" s="215" t="s">
        <v>332</v>
      </c>
    </row>
    <row r="151" spans="1:65" s="2" customFormat="1" ht="21.75" customHeight="1">
      <c r="A151" s="33"/>
      <c r="B151" s="34"/>
      <c r="C151" s="217" t="s">
        <v>237</v>
      </c>
      <c r="D151" s="217" t="s">
        <v>147</v>
      </c>
      <c r="E151" s="218" t="s">
        <v>1169</v>
      </c>
      <c r="F151" s="219" t="s">
        <v>1170</v>
      </c>
      <c r="G151" s="220" t="s">
        <v>207</v>
      </c>
      <c r="H151" s="221">
        <v>4</v>
      </c>
      <c r="I151" s="222"/>
      <c r="J151" s="223">
        <f t="shared" si="0"/>
        <v>0</v>
      </c>
      <c r="K151" s="224"/>
      <c r="L151" s="225"/>
      <c r="M151" s="226" t="s">
        <v>1</v>
      </c>
      <c r="N151" s="227" t="s">
        <v>42</v>
      </c>
      <c r="O151" s="70"/>
      <c r="P151" s="213">
        <f t="shared" si="1"/>
        <v>0</v>
      </c>
      <c r="Q151" s="213">
        <v>0</v>
      </c>
      <c r="R151" s="213">
        <f t="shared" si="2"/>
        <v>0</v>
      </c>
      <c r="S151" s="213">
        <v>0</v>
      </c>
      <c r="T151" s="214">
        <f t="shared" si="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215" t="s">
        <v>1121</v>
      </c>
      <c r="AT151" s="215" t="s">
        <v>147</v>
      </c>
      <c r="AU151" s="215" t="s">
        <v>138</v>
      </c>
      <c r="AY151" s="16" t="s">
        <v>131</v>
      </c>
      <c r="BE151" s="216">
        <f t="shared" si="4"/>
        <v>0</v>
      </c>
      <c r="BF151" s="216">
        <f t="shared" si="5"/>
        <v>0</v>
      </c>
      <c r="BG151" s="216">
        <f t="shared" si="6"/>
        <v>0</v>
      </c>
      <c r="BH151" s="216">
        <f t="shared" si="7"/>
        <v>0</v>
      </c>
      <c r="BI151" s="216">
        <f t="shared" si="8"/>
        <v>0</v>
      </c>
      <c r="BJ151" s="16" t="s">
        <v>138</v>
      </c>
      <c r="BK151" s="216">
        <f t="shared" si="9"/>
        <v>0</v>
      </c>
      <c r="BL151" s="16" t="s">
        <v>395</v>
      </c>
      <c r="BM151" s="215" t="s">
        <v>341</v>
      </c>
    </row>
    <row r="152" spans="1:65" s="2" customFormat="1" ht="21.75" customHeight="1">
      <c r="A152" s="33"/>
      <c r="B152" s="34"/>
      <c r="C152" s="203" t="s">
        <v>241</v>
      </c>
      <c r="D152" s="203" t="s">
        <v>133</v>
      </c>
      <c r="E152" s="204" t="s">
        <v>1171</v>
      </c>
      <c r="F152" s="205" t="s">
        <v>1172</v>
      </c>
      <c r="G152" s="206" t="s">
        <v>207</v>
      </c>
      <c r="H152" s="207">
        <v>7</v>
      </c>
      <c r="I152" s="208"/>
      <c r="J152" s="209">
        <f t="shared" si="0"/>
        <v>0</v>
      </c>
      <c r="K152" s="210"/>
      <c r="L152" s="38"/>
      <c r="M152" s="211" t="s">
        <v>1</v>
      </c>
      <c r="N152" s="212" t="s">
        <v>42</v>
      </c>
      <c r="O152" s="70"/>
      <c r="P152" s="213">
        <f t="shared" si="1"/>
        <v>0</v>
      </c>
      <c r="Q152" s="213">
        <v>0</v>
      </c>
      <c r="R152" s="213">
        <f t="shared" si="2"/>
        <v>0</v>
      </c>
      <c r="S152" s="213">
        <v>0</v>
      </c>
      <c r="T152" s="214">
        <f t="shared" si="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215" t="s">
        <v>395</v>
      </c>
      <c r="AT152" s="215" t="s">
        <v>133</v>
      </c>
      <c r="AU152" s="215" t="s">
        <v>138</v>
      </c>
      <c r="AY152" s="16" t="s">
        <v>131</v>
      </c>
      <c r="BE152" s="216">
        <f t="shared" si="4"/>
        <v>0</v>
      </c>
      <c r="BF152" s="216">
        <f t="shared" si="5"/>
        <v>0</v>
      </c>
      <c r="BG152" s="216">
        <f t="shared" si="6"/>
        <v>0</v>
      </c>
      <c r="BH152" s="216">
        <f t="shared" si="7"/>
        <v>0</v>
      </c>
      <c r="BI152" s="216">
        <f t="shared" si="8"/>
        <v>0</v>
      </c>
      <c r="BJ152" s="16" t="s">
        <v>138</v>
      </c>
      <c r="BK152" s="216">
        <f t="shared" si="9"/>
        <v>0</v>
      </c>
      <c r="BL152" s="16" t="s">
        <v>395</v>
      </c>
      <c r="BM152" s="215" t="s">
        <v>347</v>
      </c>
    </row>
    <row r="153" spans="1:65" s="2" customFormat="1" ht="16.5" customHeight="1">
      <c r="A153" s="33"/>
      <c r="B153" s="34"/>
      <c r="C153" s="217" t="s">
        <v>245</v>
      </c>
      <c r="D153" s="217" t="s">
        <v>147</v>
      </c>
      <c r="E153" s="218" t="s">
        <v>1173</v>
      </c>
      <c r="F153" s="219" t="s">
        <v>1174</v>
      </c>
      <c r="G153" s="220" t="s">
        <v>207</v>
      </c>
      <c r="H153" s="221">
        <v>7</v>
      </c>
      <c r="I153" s="222"/>
      <c r="J153" s="223">
        <f t="shared" si="0"/>
        <v>0</v>
      </c>
      <c r="K153" s="224"/>
      <c r="L153" s="225"/>
      <c r="M153" s="226" t="s">
        <v>1</v>
      </c>
      <c r="N153" s="227" t="s">
        <v>42</v>
      </c>
      <c r="O153" s="70"/>
      <c r="P153" s="213">
        <f t="shared" si="1"/>
        <v>0</v>
      </c>
      <c r="Q153" s="213">
        <v>0</v>
      </c>
      <c r="R153" s="213">
        <f t="shared" si="2"/>
        <v>0</v>
      </c>
      <c r="S153" s="213">
        <v>0</v>
      </c>
      <c r="T153" s="214">
        <f t="shared" si="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215" t="s">
        <v>1121</v>
      </c>
      <c r="AT153" s="215" t="s">
        <v>147</v>
      </c>
      <c r="AU153" s="215" t="s">
        <v>138</v>
      </c>
      <c r="AY153" s="16" t="s">
        <v>131</v>
      </c>
      <c r="BE153" s="216">
        <f t="shared" si="4"/>
        <v>0</v>
      </c>
      <c r="BF153" s="216">
        <f t="shared" si="5"/>
        <v>0</v>
      </c>
      <c r="BG153" s="216">
        <f t="shared" si="6"/>
        <v>0</v>
      </c>
      <c r="BH153" s="216">
        <f t="shared" si="7"/>
        <v>0</v>
      </c>
      <c r="BI153" s="216">
        <f t="shared" si="8"/>
        <v>0</v>
      </c>
      <c r="BJ153" s="16" t="s">
        <v>138</v>
      </c>
      <c r="BK153" s="216">
        <f t="shared" si="9"/>
        <v>0</v>
      </c>
      <c r="BL153" s="16" t="s">
        <v>395</v>
      </c>
      <c r="BM153" s="215" t="s">
        <v>355</v>
      </c>
    </row>
    <row r="154" spans="1:65" s="2" customFormat="1" ht="21.75" customHeight="1">
      <c r="A154" s="33"/>
      <c r="B154" s="34"/>
      <c r="C154" s="203" t="s">
        <v>247</v>
      </c>
      <c r="D154" s="203" t="s">
        <v>133</v>
      </c>
      <c r="E154" s="204" t="s">
        <v>1175</v>
      </c>
      <c r="F154" s="205" t="s">
        <v>1176</v>
      </c>
      <c r="G154" s="206" t="s">
        <v>207</v>
      </c>
      <c r="H154" s="207">
        <v>3</v>
      </c>
      <c r="I154" s="208"/>
      <c r="J154" s="209">
        <f t="shared" si="0"/>
        <v>0</v>
      </c>
      <c r="K154" s="210"/>
      <c r="L154" s="38"/>
      <c r="M154" s="211" t="s">
        <v>1</v>
      </c>
      <c r="N154" s="212" t="s">
        <v>42</v>
      </c>
      <c r="O154" s="70"/>
      <c r="P154" s="213">
        <f t="shared" si="1"/>
        <v>0</v>
      </c>
      <c r="Q154" s="213">
        <v>0</v>
      </c>
      <c r="R154" s="213">
        <f t="shared" si="2"/>
        <v>0</v>
      </c>
      <c r="S154" s="213">
        <v>0</v>
      </c>
      <c r="T154" s="214">
        <f t="shared" si="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215" t="s">
        <v>395</v>
      </c>
      <c r="AT154" s="215" t="s">
        <v>133</v>
      </c>
      <c r="AU154" s="215" t="s">
        <v>138</v>
      </c>
      <c r="AY154" s="16" t="s">
        <v>131</v>
      </c>
      <c r="BE154" s="216">
        <f t="shared" si="4"/>
        <v>0</v>
      </c>
      <c r="BF154" s="216">
        <f t="shared" si="5"/>
        <v>0</v>
      </c>
      <c r="BG154" s="216">
        <f t="shared" si="6"/>
        <v>0</v>
      </c>
      <c r="BH154" s="216">
        <f t="shared" si="7"/>
        <v>0</v>
      </c>
      <c r="BI154" s="216">
        <f t="shared" si="8"/>
        <v>0</v>
      </c>
      <c r="BJ154" s="16" t="s">
        <v>138</v>
      </c>
      <c r="BK154" s="216">
        <f t="shared" si="9"/>
        <v>0</v>
      </c>
      <c r="BL154" s="16" t="s">
        <v>395</v>
      </c>
      <c r="BM154" s="215" t="s">
        <v>363</v>
      </c>
    </row>
    <row r="155" spans="1:65" s="2" customFormat="1" ht="21.75" customHeight="1">
      <c r="A155" s="33"/>
      <c r="B155" s="34"/>
      <c r="C155" s="217" t="s">
        <v>251</v>
      </c>
      <c r="D155" s="217" t="s">
        <v>147</v>
      </c>
      <c r="E155" s="218" t="s">
        <v>1177</v>
      </c>
      <c r="F155" s="219" t="s">
        <v>1178</v>
      </c>
      <c r="G155" s="220" t="s">
        <v>207</v>
      </c>
      <c r="H155" s="221">
        <v>3</v>
      </c>
      <c r="I155" s="222"/>
      <c r="J155" s="223">
        <f t="shared" si="0"/>
        <v>0</v>
      </c>
      <c r="K155" s="224"/>
      <c r="L155" s="225"/>
      <c r="M155" s="226" t="s">
        <v>1</v>
      </c>
      <c r="N155" s="227" t="s">
        <v>42</v>
      </c>
      <c r="O155" s="70"/>
      <c r="P155" s="213">
        <f t="shared" si="1"/>
        <v>0</v>
      </c>
      <c r="Q155" s="213">
        <v>0</v>
      </c>
      <c r="R155" s="213">
        <f t="shared" si="2"/>
        <v>0</v>
      </c>
      <c r="S155" s="213">
        <v>0</v>
      </c>
      <c r="T155" s="214">
        <f t="shared" si="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215" t="s">
        <v>1121</v>
      </c>
      <c r="AT155" s="215" t="s">
        <v>147</v>
      </c>
      <c r="AU155" s="215" t="s">
        <v>138</v>
      </c>
      <c r="AY155" s="16" t="s">
        <v>131</v>
      </c>
      <c r="BE155" s="216">
        <f t="shared" si="4"/>
        <v>0</v>
      </c>
      <c r="BF155" s="216">
        <f t="shared" si="5"/>
        <v>0</v>
      </c>
      <c r="BG155" s="216">
        <f t="shared" si="6"/>
        <v>0</v>
      </c>
      <c r="BH155" s="216">
        <f t="shared" si="7"/>
        <v>0</v>
      </c>
      <c r="BI155" s="216">
        <f t="shared" si="8"/>
        <v>0</v>
      </c>
      <c r="BJ155" s="16" t="s">
        <v>138</v>
      </c>
      <c r="BK155" s="216">
        <f t="shared" si="9"/>
        <v>0</v>
      </c>
      <c r="BL155" s="16" t="s">
        <v>395</v>
      </c>
      <c r="BM155" s="215" t="s">
        <v>371</v>
      </c>
    </row>
    <row r="156" spans="1:65" s="2" customFormat="1" ht="21.75" customHeight="1">
      <c r="A156" s="33"/>
      <c r="B156" s="34"/>
      <c r="C156" s="203" t="s">
        <v>255</v>
      </c>
      <c r="D156" s="203" t="s">
        <v>133</v>
      </c>
      <c r="E156" s="204" t="s">
        <v>1179</v>
      </c>
      <c r="F156" s="205" t="s">
        <v>1180</v>
      </c>
      <c r="G156" s="206" t="s">
        <v>207</v>
      </c>
      <c r="H156" s="207">
        <v>1</v>
      </c>
      <c r="I156" s="208"/>
      <c r="J156" s="209">
        <f t="shared" si="0"/>
        <v>0</v>
      </c>
      <c r="K156" s="210"/>
      <c r="L156" s="38"/>
      <c r="M156" s="211" t="s">
        <v>1</v>
      </c>
      <c r="N156" s="212" t="s">
        <v>42</v>
      </c>
      <c r="O156" s="70"/>
      <c r="P156" s="213">
        <f t="shared" si="1"/>
        <v>0</v>
      </c>
      <c r="Q156" s="213">
        <v>0</v>
      </c>
      <c r="R156" s="213">
        <f t="shared" si="2"/>
        <v>0</v>
      </c>
      <c r="S156" s="213">
        <v>0</v>
      </c>
      <c r="T156" s="214">
        <f t="shared" si="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215" t="s">
        <v>395</v>
      </c>
      <c r="AT156" s="215" t="s">
        <v>133</v>
      </c>
      <c r="AU156" s="215" t="s">
        <v>138</v>
      </c>
      <c r="AY156" s="16" t="s">
        <v>131</v>
      </c>
      <c r="BE156" s="216">
        <f t="shared" si="4"/>
        <v>0</v>
      </c>
      <c r="BF156" s="216">
        <f t="shared" si="5"/>
        <v>0</v>
      </c>
      <c r="BG156" s="216">
        <f t="shared" si="6"/>
        <v>0</v>
      </c>
      <c r="BH156" s="216">
        <f t="shared" si="7"/>
        <v>0</v>
      </c>
      <c r="BI156" s="216">
        <f t="shared" si="8"/>
        <v>0</v>
      </c>
      <c r="BJ156" s="16" t="s">
        <v>138</v>
      </c>
      <c r="BK156" s="216">
        <f t="shared" si="9"/>
        <v>0</v>
      </c>
      <c r="BL156" s="16" t="s">
        <v>395</v>
      </c>
      <c r="BM156" s="215" t="s">
        <v>379</v>
      </c>
    </row>
    <row r="157" spans="1:65" s="2" customFormat="1" ht="21.75" customHeight="1">
      <c r="A157" s="33"/>
      <c r="B157" s="34"/>
      <c r="C157" s="217" t="s">
        <v>259</v>
      </c>
      <c r="D157" s="217" t="s">
        <v>147</v>
      </c>
      <c r="E157" s="218" t="s">
        <v>1181</v>
      </c>
      <c r="F157" s="219" t="s">
        <v>1182</v>
      </c>
      <c r="G157" s="220" t="s">
        <v>207</v>
      </c>
      <c r="H157" s="221">
        <v>1</v>
      </c>
      <c r="I157" s="222"/>
      <c r="J157" s="223">
        <f t="shared" si="0"/>
        <v>0</v>
      </c>
      <c r="K157" s="224"/>
      <c r="L157" s="225"/>
      <c r="M157" s="226" t="s">
        <v>1</v>
      </c>
      <c r="N157" s="227" t="s">
        <v>42</v>
      </c>
      <c r="O157" s="70"/>
      <c r="P157" s="213">
        <f t="shared" si="1"/>
        <v>0</v>
      </c>
      <c r="Q157" s="213">
        <v>0</v>
      </c>
      <c r="R157" s="213">
        <f t="shared" si="2"/>
        <v>0</v>
      </c>
      <c r="S157" s="213">
        <v>0</v>
      </c>
      <c r="T157" s="214">
        <f t="shared" si="3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215" t="s">
        <v>1121</v>
      </c>
      <c r="AT157" s="215" t="s">
        <v>147</v>
      </c>
      <c r="AU157" s="215" t="s">
        <v>138</v>
      </c>
      <c r="AY157" s="16" t="s">
        <v>131</v>
      </c>
      <c r="BE157" s="216">
        <f t="shared" si="4"/>
        <v>0</v>
      </c>
      <c r="BF157" s="216">
        <f t="shared" si="5"/>
        <v>0</v>
      </c>
      <c r="BG157" s="216">
        <f t="shared" si="6"/>
        <v>0</v>
      </c>
      <c r="BH157" s="216">
        <f t="shared" si="7"/>
        <v>0</v>
      </c>
      <c r="BI157" s="216">
        <f t="shared" si="8"/>
        <v>0</v>
      </c>
      <c r="BJ157" s="16" t="s">
        <v>138</v>
      </c>
      <c r="BK157" s="216">
        <f t="shared" si="9"/>
        <v>0</v>
      </c>
      <c r="BL157" s="16" t="s">
        <v>395</v>
      </c>
      <c r="BM157" s="215" t="s">
        <v>387</v>
      </c>
    </row>
    <row r="158" spans="1:65" s="2" customFormat="1" ht="16.5" customHeight="1">
      <c r="A158" s="33"/>
      <c r="B158" s="34"/>
      <c r="C158" s="203" t="s">
        <v>263</v>
      </c>
      <c r="D158" s="203" t="s">
        <v>133</v>
      </c>
      <c r="E158" s="204" t="s">
        <v>1183</v>
      </c>
      <c r="F158" s="205" t="s">
        <v>1184</v>
      </c>
      <c r="G158" s="206" t="s">
        <v>207</v>
      </c>
      <c r="H158" s="207">
        <v>13</v>
      </c>
      <c r="I158" s="208"/>
      <c r="J158" s="209">
        <f t="shared" si="0"/>
        <v>0</v>
      </c>
      <c r="K158" s="210"/>
      <c r="L158" s="38"/>
      <c r="M158" s="211" t="s">
        <v>1</v>
      </c>
      <c r="N158" s="212" t="s">
        <v>42</v>
      </c>
      <c r="O158" s="70"/>
      <c r="P158" s="213">
        <f t="shared" si="1"/>
        <v>0</v>
      </c>
      <c r="Q158" s="213">
        <v>0</v>
      </c>
      <c r="R158" s="213">
        <f t="shared" si="2"/>
        <v>0</v>
      </c>
      <c r="S158" s="213">
        <v>0</v>
      </c>
      <c r="T158" s="214">
        <f t="shared" si="3"/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215" t="s">
        <v>395</v>
      </c>
      <c r="AT158" s="215" t="s">
        <v>133</v>
      </c>
      <c r="AU158" s="215" t="s">
        <v>138</v>
      </c>
      <c r="AY158" s="16" t="s">
        <v>131</v>
      </c>
      <c r="BE158" s="216">
        <f t="shared" si="4"/>
        <v>0</v>
      </c>
      <c r="BF158" s="216">
        <f t="shared" si="5"/>
        <v>0</v>
      </c>
      <c r="BG158" s="216">
        <f t="shared" si="6"/>
        <v>0</v>
      </c>
      <c r="BH158" s="216">
        <f t="shared" si="7"/>
        <v>0</v>
      </c>
      <c r="BI158" s="216">
        <f t="shared" si="8"/>
        <v>0</v>
      </c>
      <c r="BJ158" s="16" t="s">
        <v>138</v>
      </c>
      <c r="BK158" s="216">
        <f t="shared" si="9"/>
        <v>0</v>
      </c>
      <c r="BL158" s="16" t="s">
        <v>395</v>
      </c>
      <c r="BM158" s="215" t="s">
        <v>395</v>
      </c>
    </row>
    <row r="159" spans="1:65" s="2" customFormat="1" ht="16.5" customHeight="1">
      <c r="A159" s="33"/>
      <c r="B159" s="34"/>
      <c r="C159" s="203" t="s">
        <v>268</v>
      </c>
      <c r="D159" s="203" t="s">
        <v>133</v>
      </c>
      <c r="E159" s="204" t="s">
        <v>1185</v>
      </c>
      <c r="F159" s="205" t="s">
        <v>1186</v>
      </c>
      <c r="G159" s="206" t="s">
        <v>207</v>
      </c>
      <c r="H159" s="207">
        <v>4</v>
      </c>
      <c r="I159" s="208"/>
      <c r="J159" s="209">
        <f t="shared" si="0"/>
        <v>0</v>
      </c>
      <c r="K159" s="210"/>
      <c r="L159" s="38"/>
      <c r="M159" s="211" t="s">
        <v>1</v>
      </c>
      <c r="N159" s="212" t="s">
        <v>42</v>
      </c>
      <c r="O159" s="70"/>
      <c r="P159" s="213">
        <f t="shared" si="1"/>
        <v>0</v>
      </c>
      <c r="Q159" s="213">
        <v>0</v>
      </c>
      <c r="R159" s="213">
        <f t="shared" si="2"/>
        <v>0</v>
      </c>
      <c r="S159" s="213">
        <v>0</v>
      </c>
      <c r="T159" s="214">
        <f t="shared" si="3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215" t="s">
        <v>395</v>
      </c>
      <c r="AT159" s="215" t="s">
        <v>133</v>
      </c>
      <c r="AU159" s="215" t="s">
        <v>138</v>
      </c>
      <c r="AY159" s="16" t="s">
        <v>131</v>
      </c>
      <c r="BE159" s="216">
        <f t="shared" si="4"/>
        <v>0</v>
      </c>
      <c r="BF159" s="216">
        <f t="shared" si="5"/>
        <v>0</v>
      </c>
      <c r="BG159" s="216">
        <f t="shared" si="6"/>
        <v>0</v>
      </c>
      <c r="BH159" s="216">
        <f t="shared" si="7"/>
        <v>0</v>
      </c>
      <c r="BI159" s="216">
        <f t="shared" si="8"/>
        <v>0</v>
      </c>
      <c r="BJ159" s="16" t="s">
        <v>138</v>
      </c>
      <c r="BK159" s="216">
        <f t="shared" si="9"/>
        <v>0</v>
      </c>
      <c r="BL159" s="16" t="s">
        <v>395</v>
      </c>
      <c r="BM159" s="215" t="s">
        <v>404</v>
      </c>
    </row>
    <row r="160" spans="1:65" s="2" customFormat="1" ht="21.75" customHeight="1">
      <c r="A160" s="33"/>
      <c r="B160" s="34"/>
      <c r="C160" s="217" t="s">
        <v>272</v>
      </c>
      <c r="D160" s="217" t="s">
        <v>147</v>
      </c>
      <c r="E160" s="218" t="s">
        <v>1187</v>
      </c>
      <c r="F160" s="219" t="s">
        <v>1188</v>
      </c>
      <c r="G160" s="220" t="s">
        <v>207</v>
      </c>
      <c r="H160" s="221">
        <v>1</v>
      </c>
      <c r="I160" s="222"/>
      <c r="J160" s="223">
        <f t="shared" si="0"/>
        <v>0</v>
      </c>
      <c r="K160" s="224"/>
      <c r="L160" s="225"/>
      <c r="M160" s="226" t="s">
        <v>1</v>
      </c>
      <c r="N160" s="227" t="s">
        <v>42</v>
      </c>
      <c r="O160" s="70"/>
      <c r="P160" s="213">
        <f t="shared" si="1"/>
        <v>0</v>
      </c>
      <c r="Q160" s="213">
        <v>0</v>
      </c>
      <c r="R160" s="213">
        <f t="shared" si="2"/>
        <v>0</v>
      </c>
      <c r="S160" s="213">
        <v>0</v>
      </c>
      <c r="T160" s="214">
        <f t="shared" si="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215" t="s">
        <v>1121</v>
      </c>
      <c r="AT160" s="215" t="s">
        <v>147</v>
      </c>
      <c r="AU160" s="215" t="s">
        <v>138</v>
      </c>
      <c r="AY160" s="16" t="s">
        <v>131</v>
      </c>
      <c r="BE160" s="216">
        <f t="shared" si="4"/>
        <v>0</v>
      </c>
      <c r="BF160" s="216">
        <f t="shared" si="5"/>
        <v>0</v>
      </c>
      <c r="BG160" s="216">
        <f t="shared" si="6"/>
        <v>0</v>
      </c>
      <c r="BH160" s="216">
        <f t="shared" si="7"/>
        <v>0</v>
      </c>
      <c r="BI160" s="216">
        <f t="shared" si="8"/>
        <v>0</v>
      </c>
      <c r="BJ160" s="16" t="s">
        <v>138</v>
      </c>
      <c r="BK160" s="216">
        <f t="shared" si="9"/>
        <v>0</v>
      </c>
      <c r="BL160" s="16" t="s">
        <v>395</v>
      </c>
      <c r="BM160" s="215" t="s">
        <v>414</v>
      </c>
    </row>
    <row r="161" spans="1:65" s="2" customFormat="1" ht="21.75" customHeight="1">
      <c r="A161" s="33"/>
      <c r="B161" s="34"/>
      <c r="C161" s="217" t="s">
        <v>276</v>
      </c>
      <c r="D161" s="217" t="s">
        <v>147</v>
      </c>
      <c r="E161" s="218" t="s">
        <v>1189</v>
      </c>
      <c r="F161" s="219" t="s">
        <v>1190</v>
      </c>
      <c r="G161" s="220" t="s">
        <v>207</v>
      </c>
      <c r="H161" s="221">
        <v>2</v>
      </c>
      <c r="I161" s="222"/>
      <c r="J161" s="223">
        <f t="shared" si="0"/>
        <v>0</v>
      </c>
      <c r="K161" s="224"/>
      <c r="L161" s="225"/>
      <c r="M161" s="226" t="s">
        <v>1</v>
      </c>
      <c r="N161" s="227" t="s">
        <v>42</v>
      </c>
      <c r="O161" s="70"/>
      <c r="P161" s="213">
        <f t="shared" si="1"/>
        <v>0</v>
      </c>
      <c r="Q161" s="213">
        <v>0</v>
      </c>
      <c r="R161" s="213">
        <f t="shared" si="2"/>
        <v>0</v>
      </c>
      <c r="S161" s="213">
        <v>0</v>
      </c>
      <c r="T161" s="214">
        <f t="shared" si="3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215" t="s">
        <v>1121</v>
      </c>
      <c r="AT161" s="215" t="s">
        <v>147</v>
      </c>
      <c r="AU161" s="215" t="s">
        <v>138</v>
      </c>
      <c r="AY161" s="16" t="s">
        <v>131</v>
      </c>
      <c r="BE161" s="216">
        <f t="shared" si="4"/>
        <v>0</v>
      </c>
      <c r="BF161" s="216">
        <f t="shared" si="5"/>
        <v>0</v>
      </c>
      <c r="BG161" s="216">
        <f t="shared" si="6"/>
        <v>0</v>
      </c>
      <c r="BH161" s="216">
        <f t="shared" si="7"/>
        <v>0</v>
      </c>
      <c r="BI161" s="216">
        <f t="shared" si="8"/>
        <v>0</v>
      </c>
      <c r="BJ161" s="16" t="s">
        <v>138</v>
      </c>
      <c r="BK161" s="216">
        <f t="shared" si="9"/>
        <v>0</v>
      </c>
      <c r="BL161" s="16" t="s">
        <v>395</v>
      </c>
      <c r="BM161" s="215" t="s">
        <v>422</v>
      </c>
    </row>
    <row r="162" spans="1:65" s="2" customFormat="1" ht="21.75" customHeight="1">
      <c r="A162" s="33"/>
      <c r="B162" s="34"/>
      <c r="C162" s="217" t="s">
        <v>280</v>
      </c>
      <c r="D162" s="217" t="s">
        <v>147</v>
      </c>
      <c r="E162" s="218" t="s">
        <v>1191</v>
      </c>
      <c r="F162" s="219" t="s">
        <v>1192</v>
      </c>
      <c r="G162" s="220" t="s">
        <v>207</v>
      </c>
      <c r="H162" s="221">
        <v>2</v>
      </c>
      <c r="I162" s="222"/>
      <c r="J162" s="223">
        <f t="shared" si="0"/>
        <v>0</v>
      </c>
      <c r="K162" s="224"/>
      <c r="L162" s="225"/>
      <c r="M162" s="226" t="s">
        <v>1</v>
      </c>
      <c r="N162" s="227" t="s">
        <v>42</v>
      </c>
      <c r="O162" s="70"/>
      <c r="P162" s="213">
        <f t="shared" si="1"/>
        <v>0</v>
      </c>
      <c r="Q162" s="213">
        <v>0</v>
      </c>
      <c r="R162" s="213">
        <f t="shared" si="2"/>
        <v>0</v>
      </c>
      <c r="S162" s="213">
        <v>0</v>
      </c>
      <c r="T162" s="214">
        <f t="shared" si="3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215" t="s">
        <v>1121</v>
      </c>
      <c r="AT162" s="215" t="s">
        <v>147</v>
      </c>
      <c r="AU162" s="215" t="s">
        <v>138</v>
      </c>
      <c r="AY162" s="16" t="s">
        <v>131</v>
      </c>
      <c r="BE162" s="216">
        <f t="shared" si="4"/>
        <v>0</v>
      </c>
      <c r="BF162" s="216">
        <f t="shared" si="5"/>
        <v>0</v>
      </c>
      <c r="BG162" s="216">
        <f t="shared" si="6"/>
        <v>0</v>
      </c>
      <c r="BH162" s="216">
        <f t="shared" si="7"/>
        <v>0</v>
      </c>
      <c r="BI162" s="216">
        <f t="shared" si="8"/>
        <v>0</v>
      </c>
      <c r="BJ162" s="16" t="s">
        <v>138</v>
      </c>
      <c r="BK162" s="216">
        <f t="shared" si="9"/>
        <v>0</v>
      </c>
      <c r="BL162" s="16" t="s">
        <v>395</v>
      </c>
      <c r="BM162" s="215" t="s">
        <v>432</v>
      </c>
    </row>
    <row r="163" spans="1:65" s="2" customFormat="1" ht="21.75" customHeight="1">
      <c r="A163" s="33"/>
      <c r="B163" s="34"/>
      <c r="C163" s="217" t="s">
        <v>284</v>
      </c>
      <c r="D163" s="217" t="s">
        <v>147</v>
      </c>
      <c r="E163" s="218" t="s">
        <v>1193</v>
      </c>
      <c r="F163" s="219" t="s">
        <v>1194</v>
      </c>
      <c r="G163" s="220" t="s">
        <v>207</v>
      </c>
      <c r="H163" s="221">
        <v>2</v>
      </c>
      <c r="I163" s="222"/>
      <c r="J163" s="223">
        <f t="shared" si="0"/>
        <v>0</v>
      </c>
      <c r="K163" s="224"/>
      <c r="L163" s="225"/>
      <c r="M163" s="226" t="s">
        <v>1</v>
      </c>
      <c r="N163" s="227" t="s">
        <v>42</v>
      </c>
      <c r="O163" s="70"/>
      <c r="P163" s="213">
        <f t="shared" si="1"/>
        <v>0</v>
      </c>
      <c r="Q163" s="213">
        <v>0</v>
      </c>
      <c r="R163" s="213">
        <f t="shared" si="2"/>
        <v>0</v>
      </c>
      <c r="S163" s="213">
        <v>0</v>
      </c>
      <c r="T163" s="214">
        <f t="shared" si="3"/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215" t="s">
        <v>1121</v>
      </c>
      <c r="AT163" s="215" t="s">
        <v>147</v>
      </c>
      <c r="AU163" s="215" t="s">
        <v>138</v>
      </c>
      <c r="AY163" s="16" t="s">
        <v>131</v>
      </c>
      <c r="BE163" s="216">
        <f t="shared" si="4"/>
        <v>0</v>
      </c>
      <c r="BF163" s="216">
        <f t="shared" si="5"/>
        <v>0</v>
      </c>
      <c r="BG163" s="216">
        <f t="shared" si="6"/>
        <v>0</v>
      </c>
      <c r="BH163" s="216">
        <f t="shared" si="7"/>
        <v>0</v>
      </c>
      <c r="BI163" s="216">
        <f t="shared" si="8"/>
        <v>0</v>
      </c>
      <c r="BJ163" s="16" t="s">
        <v>138</v>
      </c>
      <c r="BK163" s="216">
        <f t="shared" si="9"/>
        <v>0</v>
      </c>
      <c r="BL163" s="16" t="s">
        <v>395</v>
      </c>
      <c r="BM163" s="215" t="s">
        <v>441</v>
      </c>
    </row>
    <row r="164" spans="1:65" s="2" customFormat="1" ht="16.5" customHeight="1">
      <c r="A164" s="33"/>
      <c r="B164" s="34"/>
      <c r="C164" s="217" t="s">
        <v>288</v>
      </c>
      <c r="D164" s="217" t="s">
        <v>147</v>
      </c>
      <c r="E164" s="218" t="s">
        <v>1195</v>
      </c>
      <c r="F164" s="219" t="s">
        <v>1196</v>
      </c>
      <c r="G164" s="220" t="s">
        <v>207</v>
      </c>
      <c r="H164" s="221">
        <v>1</v>
      </c>
      <c r="I164" s="222"/>
      <c r="J164" s="223">
        <f t="shared" si="0"/>
        <v>0</v>
      </c>
      <c r="K164" s="224"/>
      <c r="L164" s="225"/>
      <c r="M164" s="226" t="s">
        <v>1</v>
      </c>
      <c r="N164" s="227" t="s">
        <v>42</v>
      </c>
      <c r="O164" s="70"/>
      <c r="P164" s="213">
        <f t="shared" si="1"/>
        <v>0</v>
      </c>
      <c r="Q164" s="213">
        <v>0</v>
      </c>
      <c r="R164" s="213">
        <f t="shared" si="2"/>
        <v>0</v>
      </c>
      <c r="S164" s="213">
        <v>0</v>
      </c>
      <c r="T164" s="214">
        <f t="shared" si="3"/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215" t="s">
        <v>1121</v>
      </c>
      <c r="AT164" s="215" t="s">
        <v>147</v>
      </c>
      <c r="AU164" s="215" t="s">
        <v>138</v>
      </c>
      <c r="AY164" s="16" t="s">
        <v>131</v>
      </c>
      <c r="BE164" s="216">
        <f t="shared" si="4"/>
        <v>0</v>
      </c>
      <c r="BF164" s="216">
        <f t="shared" si="5"/>
        <v>0</v>
      </c>
      <c r="BG164" s="216">
        <f t="shared" si="6"/>
        <v>0</v>
      </c>
      <c r="BH164" s="216">
        <f t="shared" si="7"/>
        <v>0</v>
      </c>
      <c r="BI164" s="216">
        <f t="shared" si="8"/>
        <v>0</v>
      </c>
      <c r="BJ164" s="16" t="s">
        <v>138</v>
      </c>
      <c r="BK164" s="216">
        <f t="shared" si="9"/>
        <v>0</v>
      </c>
      <c r="BL164" s="16" t="s">
        <v>395</v>
      </c>
      <c r="BM164" s="215" t="s">
        <v>449</v>
      </c>
    </row>
    <row r="165" spans="1:65" s="2" customFormat="1" ht="16.5" customHeight="1">
      <c r="A165" s="33"/>
      <c r="B165" s="34"/>
      <c r="C165" s="217" t="s">
        <v>292</v>
      </c>
      <c r="D165" s="217" t="s">
        <v>147</v>
      </c>
      <c r="E165" s="218" t="s">
        <v>1197</v>
      </c>
      <c r="F165" s="219" t="s">
        <v>1198</v>
      </c>
      <c r="G165" s="220" t="s">
        <v>207</v>
      </c>
      <c r="H165" s="221">
        <v>4</v>
      </c>
      <c r="I165" s="222"/>
      <c r="J165" s="223">
        <f t="shared" si="0"/>
        <v>0</v>
      </c>
      <c r="K165" s="224"/>
      <c r="L165" s="225"/>
      <c r="M165" s="226" t="s">
        <v>1</v>
      </c>
      <c r="N165" s="227" t="s">
        <v>42</v>
      </c>
      <c r="O165" s="70"/>
      <c r="P165" s="213">
        <f t="shared" si="1"/>
        <v>0</v>
      </c>
      <c r="Q165" s="213">
        <v>0</v>
      </c>
      <c r="R165" s="213">
        <f t="shared" si="2"/>
        <v>0</v>
      </c>
      <c r="S165" s="213">
        <v>0</v>
      </c>
      <c r="T165" s="214">
        <f t="shared" si="3"/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215" t="s">
        <v>1121</v>
      </c>
      <c r="AT165" s="215" t="s">
        <v>147</v>
      </c>
      <c r="AU165" s="215" t="s">
        <v>138</v>
      </c>
      <c r="AY165" s="16" t="s">
        <v>131</v>
      </c>
      <c r="BE165" s="216">
        <f t="shared" si="4"/>
        <v>0</v>
      </c>
      <c r="BF165" s="216">
        <f t="shared" si="5"/>
        <v>0</v>
      </c>
      <c r="BG165" s="216">
        <f t="shared" si="6"/>
        <v>0</v>
      </c>
      <c r="BH165" s="216">
        <f t="shared" si="7"/>
        <v>0</v>
      </c>
      <c r="BI165" s="216">
        <f t="shared" si="8"/>
        <v>0</v>
      </c>
      <c r="BJ165" s="16" t="s">
        <v>138</v>
      </c>
      <c r="BK165" s="216">
        <f t="shared" si="9"/>
        <v>0</v>
      </c>
      <c r="BL165" s="16" t="s">
        <v>395</v>
      </c>
      <c r="BM165" s="215" t="s">
        <v>457</v>
      </c>
    </row>
    <row r="166" spans="1:65" s="2" customFormat="1" ht="21.75" customHeight="1">
      <c r="A166" s="33"/>
      <c r="B166" s="34"/>
      <c r="C166" s="217" t="s">
        <v>296</v>
      </c>
      <c r="D166" s="217" t="s">
        <v>147</v>
      </c>
      <c r="E166" s="218" t="s">
        <v>1199</v>
      </c>
      <c r="F166" s="219" t="s">
        <v>1200</v>
      </c>
      <c r="G166" s="220" t="s">
        <v>207</v>
      </c>
      <c r="H166" s="221">
        <v>1</v>
      </c>
      <c r="I166" s="222"/>
      <c r="J166" s="223">
        <f t="shared" si="0"/>
        <v>0</v>
      </c>
      <c r="K166" s="224"/>
      <c r="L166" s="225"/>
      <c r="M166" s="226" t="s">
        <v>1</v>
      </c>
      <c r="N166" s="227" t="s">
        <v>42</v>
      </c>
      <c r="O166" s="70"/>
      <c r="P166" s="213">
        <f t="shared" si="1"/>
        <v>0</v>
      </c>
      <c r="Q166" s="213">
        <v>0</v>
      </c>
      <c r="R166" s="213">
        <f t="shared" si="2"/>
        <v>0</v>
      </c>
      <c r="S166" s="213">
        <v>0</v>
      </c>
      <c r="T166" s="214">
        <f t="shared" si="3"/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215" t="s">
        <v>1121</v>
      </c>
      <c r="AT166" s="215" t="s">
        <v>147</v>
      </c>
      <c r="AU166" s="215" t="s">
        <v>138</v>
      </c>
      <c r="AY166" s="16" t="s">
        <v>131</v>
      </c>
      <c r="BE166" s="216">
        <f t="shared" si="4"/>
        <v>0</v>
      </c>
      <c r="BF166" s="216">
        <f t="shared" si="5"/>
        <v>0</v>
      </c>
      <c r="BG166" s="216">
        <f t="shared" si="6"/>
        <v>0</v>
      </c>
      <c r="BH166" s="216">
        <f t="shared" si="7"/>
        <v>0</v>
      </c>
      <c r="BI166" s="216">
        <f t="shared" si="8"/>
        <v>0</v>
      </c>
      <c r="BJ166" s="16" t="s">
        <v>138</v>
      </c>
      <c r="BK166" s="216">
        <f t="shared" si="9"/>
        <v>0</v>
      </c>
      <c r="BL166" s="16" t="s">
        <v>395</v>
      </c>
      <c r="BM166" s="215" t="s">
        <v>465</v>
      </c>
    </row>
    <row r="167" spans="1:65" s="2" customFormat="1" ht="21.75" customHeight="1">
      <c r="A167" s="33"/>
      <c r="B167" s="34"/>
      <c r="C167" s="217" t="s">
        <v>300</v>
      </c>
      <c r="D167" s="217" t="s">
        <v>147</v>
      </c>
      <c r="E167" s="218" t="s">
        <v>1201</v>
      </c>
      <c r="F167" s="219" t="s">
        <v>1202</v>
      </c>
      <c r="G167" s="220" t="s">
        <v>207</v>
      </c>
      <c r="H167" s="221">
        <v>4</v>
      </c>
      <c r="I167" s="222"/>
      <c r="J167" s="223">
        <f t="shared" si="0"/>
        <v>0</v>
      </c>
      <c r="K167" s="224"/>
      <c r="L167" s="225"/>
      <c r="M167" s="226" t="s">
        <v>1</v>
      </c>
      <c r="N167" s="227" t="s">
        <v>42</v>
      </c>
      <c r="O167" s="70"/>
      <c r="P167" s="213">
        <f t="shared" si="1"/>
        <v>0</v>
      </c>
      <c r="Q167" s="213">
        <v>0</v>
      </c>
      <c r="R167" s="213">
        <f t="shared" si="2"/>
        <v>0</v>
      </c>
      <c r="S167" s="213">
        <v>0</v>
      </c>
      <c r="T167" s="214">
        <f t="shared" si="3"/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215" t="s">
        <v>1121</v>
      </c>
      <c r="AT167" s="215" t="s">
        <v>147</v>
      </c>
      <c r="AU167" s="215" t="s">
        <v>138</v>
      </c>
      <c r="AY167" s="16" t="s">
        <v>131</v>
      </c>
      <c r="BE167" s="216">
        <f t="shared" si="4"/>
        <v>0</v>
      </c>
      <c r="BF167" s="216">
        <f t="shared" si="5"/>
        <v>0</v>
      </c>
      <c r="BG167" s="216">
        <f t="shared" si="6"/>
        <v>0</v>
      </c>
      <c r="BH167" s="216">
        <f t="shared" si="7"/>
        <v>0</v>
      </c>
      <c r="BI167" s="216">
        <f t="shared" si="8"/>
        <v>0</v>
      </c>
      <c r="BJ167" s="16" t="s">
        <v>138</v>
      </c>
      <c r="BK167" s="216">
        <f t="shared" si="9"/>
        <v>0</v>
      </c>
      <c r="BL167" s="16" t="s">
        <v>395</v>
      </c>
      <c r="BM167" s="215" t="s">
        <v>473</v>
      </c>
    </row>
    <row r="168" spans="1:65" s="2" customFormat="1" ht="16.5" customHeight="1">
      <c r="A168" s="33"/>
      <c r="B168" s="34"/>
      <c r="C168" s="203" t="s">
        <v>304</v>
      </c>
      <c r="D168" s="203" t="s">
        <v>133</v>
      </c>
      <c r="E168" s="204" t="s">
        <v>1203</v>
      </c>
      <c r="F168" s="205" t="s">
        <v>1204</v>
      </c>
      <c r="G168" s="206" t="s">
        <v>207</v>
      </c>
      <c r="H168" s="207">
        <v>2</v>
      </c>
      <c r="I168" s="208"/>
      <c r="J168" s="209">
        <f t="shared" si="0"/>
        <v>0</v>
      </c>
      <c r="K168" s="210"/>
      <c r="L168" s="38"/>
      <c r="M168" s="211" t="s">
        <v>1</v>
      </c>
      <c r="N168" s="212" t="s">
        <v>42</v>
      </c>
      <c r="O168" s="70"/>
      <c r="P168" s="213">
        <f t="shared" si="1"/>
        <v>0</v>
      </c>
      <c r="Q168" s="213">
        <v>0</v>
      </c>
      <c r="R168" s="213">
        <f t="shared" si="2"/>
        <v>0</v>
      </c>
      <c r="S168" s="213">
        <v>0</v>
      </c>
      <c r="T168" s="214">
        <f t="shared" si="3"/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215" t="s">
        <v>395</v>
      </c>
      <c r="AT168" s="215" t="s">
        <v>133</v>
      </c>
      <c r="AU168" s="215" t="s">
        <v>138</v>
      </c>
      <c r="AY168" s="16" t="s">
        <v>131</v>
      </c>
      <c r="BE168" s="216">
        <f t="shared" si="4"/>
        <v>0</v>
      </c>
      <c r="BF168" s="216">
        <f t="shared" si="5"/>
        <v>0</v>
      </c>
      <c r="BG168" s="216">
        <f t="shared" si="6"/>
        <v>0</v>
      </c>
      <c r="BH168" s="216">
        <f t="shared" si="7"/>
        <v>0</v>
      </c>
      <c r="BI168" s="216">
        <f t="shared" si="8"/>
        <v>0</v>
      </c>
      <c r="BJ168" s="16" t="s">
        <v>138</v>
      </c>
      <c r="BK168" s="216">
        <f t="shared" si="9"/>
        <v>0</v>
      </c>
      <c r="BL168" s="16" t="s">
        <v>395</v>
      </c>
      <c r="BM168" s="215" t="s">
        <v>481</v>
      </c>
    </row>
    <row r="169" spans="1:65" s="2" customFormat="1" ht="21.75" customHeight="1">
      <c r="A169" s="33"/>
      <c r="B169" s="34"/>
      <c r="C169" s="217" t="s">
        <v>309</v>
      </c>
      <c r="D169" s="217" t="s">
        <v>147</v>
      </c>
      <c r="E169" s="218" t="s">
        <v>1205</v>
      </c>
      <c r="F169" s="219" t="s">
        <v>1206</v>
      </c>
      <c r="G169" s="220" t="s">
        <v>207</v>
      </c>
      <c r="H169" s="221">
        <v>2</v>
      </c>
      <c r="I169" s="222"/>
      <c r="J169" s="223">
        <f t="shared" si="0"/>
        <v>0</v>
      </c>
      <c r="K169" s="224"/>
      <c r="L169" s="225"/>
      <c r="M169" s="226" t="s">
        <v>1</v>
      </c>
      <c r="N169" s="227" t="s">
        <v>42</v>
      </c>
      <c r="O169" s="70"/>
      <c r="P169" s="213">
        <f t="shared" si="1"/>
        <v>0</v>
      </c>
      <c r="Q169" s="213">
        <v>0</v>
      </c>
      <c r="R169" s="213">
        <f t="shared" si="2"/>
        <v>0</v>
      </c>
      <c r="S169" s="213">
        <v>0</v>
      </c>
      <c r="T169" s="214">
        <f t="shared" si="3"/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215" t="s">
        <v>1121</v>
      </c>
      <c r="AT169" s="215" t="s">
        <v>147</v>
      </c>
      <c r="AU169" s="215" t="s">
        <v>138</v>
      </c>
      <c r="AY169" s="16" t="s">
        <v>131</v>
      </c>
      <c r="BE169" s="216">
        <f t="shared" si="4"/>
        <v>0</v>
      </c>
      <c r="BF169" s="216">
        <f t="shared" si="5"/>
        <v>0</v>
      </c>
      <c r="BG169" s="216">
        <f t="shared" si="6"/>
        <v>0</v>
      </c>
      <c r="BH169" s="216">
        <f t="shared" si="7"/>
        <v>0</v>
      </c>
      <c r="BI169" s="216">
        <f t="shared" si="8"/>
        <v>0</v>
      </c>
      <c r="BJ169" s="16" t="s">
        <v>138</v>
      </c>
      <c r="BK169" s="216">
        <f t="shared" si="9"/>
        <v>0</v>
      </c>
      <c r="BL169" s="16" t="s">
        <v>395</v>
      </c>
      <c r="BM169" s="215" t="s">
        <v>491</v>
      </c>
    </row>
    <row r="170" spans="1:65" s="2" customFormat="1" ht="21.75" customHeight="1">
      <c r="A170" s="33"/>
      <c r="B170" s="34"/>
      <c r="C170" s="217" t="s">
        <v>313</v>
      </c>
      <c r="D170" s="217" t="s">
        <v>147</v>
      </c>
      <c r="E170" s="218" t="s">
        <v>1207</v>
      </c>
      <c r="F170" s="219" t="s">
        <v>1208</v>
      </c>
      <c r="G170" s="220" t="s">
        <v>207</v>
      </c>
      <c r="H170" s="221">
        <v>1</v>
      </c>
      <c r="I170" s="222"/>
      <c r="J170" s="223">
        <f t="shared" si="0"/>
        <v>0</v>
      </c>
      <c r="K170" s="224"/>
      <c r="L170" s="225"/>
      <c r="M170" s="226" t="s">
        <v>1</v>
      </c>
      <c r="N170" s="227" t="s">
        <v>42</v>
      </c>
      <c r="O170" s="70"/>
      <c r="P170" s="213">
        <f t="shared" si="1"/>
        <v>0</v>
      </c>
      <c r="Q170" s="213">
        <v>0</v>
      </c>
      <c r="R170" s="213">
        <f t="shared" si="2"/>
        <v>0</v>
      </c>
      <c r="S170" s="213">
        <v>0</v>
      </c>
      <c r="T170" s="214">
        <f t="shared" si="3"/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215" t="s">
        <v>1121</v>
      </c>
      <c r="AT170" s="215" t="s">
        <v>147</v>
      </c>
      <c r="AU170" s="215" t="s">
        <v>138</v>
      </c>
      <c r="AY170" s="16" t="s">
        <v>131</v>
      </c>
      <c r="BE170" s="216">
        <f t="shared" si="4"/>
        <v>0</v>
      </c>
      <c r="BF170" s="216">
        <f t="shared" si="5"/>
        <v>0</v>
      </c>
      <c r="BG170" s="216">
        <f t="shared" si="6"/>
        <v>0</v>
      </c>
      <c r="BH170" s="216">
        <f t="shared" si="7"/>
        <v>0</v>
      </c>
      <c r="BI170" s="216">
        <f t="shared" si="8"/>
        <v>0</v>
      </c>
      <c r="BJ170" s="16" t="s">
        <v>138</v>
      </c>
      <c r="BK170" s="216">
        <f t="shared" si="9"/>
        <v>0</v>
      </c>
      <c r="BL170" s="16" t="s">
        <v>395</v>
      </c>
      <c r="BM170" s="215" t="s">
        <v>499</v>
      </c>
    </row>
    <row r="171" spans="1:65" s="2" customFormat="1" ht="16.5" customHeight="1">
      <c r="A171" s="33"/>
      <c r="B171" s="34"/>
      <c r="C171" s="203" t="s">
        <v>317</v>
      </c>
      <c r="D171" s="203" t="s">
        <v>133</v>
      </c>
      <c r="E171" s="204" t="s">
        <v>1209</v>
      </c>
      <c r="F171" s="205" t="s">
        <v>1210</v>
      </c>
      <c r="G171" s="206" t="s">
        <v>207</v>
      </c>
      <c r="H171" s="207">
        <v>1</v>
      </c>
      <c r="I171" s="208"/>
      <c r="J171" s="209">
        <f t="shared" si="0"/>
        <v>0</v>
      </c>
      <c r="K171" s="210"/>
      <c r="L171" s="38"/>
      <c r="M171" s="211" t="s">
        <v>1</v>
      </c>
      <c r="N171" s="212" t="s">
        <v>42</v>
      </c>
      <c r="O171" s="70"/>
      <c r="P171" s="213">
        <f t="shared" si="1"/>
        <v>0</v>
      </c>
      <c r="Q171" s="213">
        <v>0</v>
      </c>
      <c r="R171" s="213">
        <f t="shared" si="2"/>
        <v>0</v>
      </c>
      <c r="S171" s="213">
        <v>0</v>
      </c>
      <c r="T171" s="214">
        <f t="shared" si="3"/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215" t="s">
        <v>395</v>
      </c>
      <c r="AT171" s="215" t="s">
        <v>133</v>
      </c>
      <c r="AU171" s="215" t="s">
        <v>138</v>
      </c>
      <c r="AY171" s="16" t="s">
        <v>131</v>
      </c>
      <c r="BE171" s="216">
        <f t="shared" si="4"/>
        <v>0</v>
      </c>
      <c r="BF171" s="216">
        <f t="shared" si="5"/>
        <v>0</v>
      </c>
      <c r="BG171" s="216">
        <f t="shared" si="6"/>
        <v>0</v>
      </c>
      <c r="BH171" s="216">
        <f t="shared" si="7"/>
        <v>0</v>
      </c>
      <c r="BI171" s="216">
        <f t="shared" si="8"/>
        <v>0</v>
      </c>
      <c r="BJ171" s="16" t="s">
        <v>138</v>
      </c>
      <c r="BK171" s="216">
        <f t="shared" si="9"/>
        <v>0</v>
      </c>
      <c r="BL171" s="16" t="s">
        <v>395</v>
      </c>
      <c r="BM171" s="215" t="s">
        <v>507</v>
      </c>
    </row>
    <row r="172" spans="1:65" s="2" customFormat="1" ht="16.5" customHeight="1">
      <c r="A172" s="33"/>
      <c r="B172" s="34"/>
      <c r="C172" s="217" t="s">
        <v>321</v>
      </c>
      <c r="D172" s="217" t="s">
        <v>147</v>
      </c>
      <c r="E172" s="218" t="s">
        <v>1211</v>
      </c>
      <c r="F172" s="219" t="s">
        <v>1212</v>
      </c>
      <c r="G172" s="220" t="s">
        <v>207</v>
      </c>
      <c r="H172" s="221">
        <v>1</v>
      </c>
      <c r="I172" s="222"/>
      <c r="J172" s="223">
        <f t="shared" si="0"/>
        <v>0</v>
      </c>
      <c r="K172" s="224"/>
      <c r="L172" s="225"/>
      <c r="M172" s="226" t="s">
        <v>1</v>
      </c>
      <c r="N172" s="227" t="s">
        <v>42</v>
      </c>
      <c r="O172" s="70"/>
      <c r="P172" s="213">
        <f t="shared" si="1"/>
        <v>0</v>
      </c>
      <c r="Q172" s="213">
        <v>0</v>
      </c>
      <c r="R172" s="213">
        <f t="shared" si="2"/>
        <v>0</v>
      </c>
      <c r="S172" s="213">
        <v>0</v>
      </c>
      <c r="T172" s="214">
        <f t="shared" si="3"/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215" t="s">
        <v>1121</v>
      </c>
      <c r="AT172" s="215" t="s">
        <v>147</v>
      </c>
      <c r="AU172" s="215" t="s">
        <v>138</v>
      </c>
      <c r="AY172" s="16" t="s">
        <v>131</v>
      </c>
      <c r="BE172" s="216">
        <f t="shared" si="4"/>
        <v>0</v>
      </c>
      <c r="BF172" s="216">
        <f t="shared" si="5"/>
        <v>0</v>
      </c>
      <c r="BG172" s="216">
        <f t="shared" si="6"/>
        <v>0</v>
      </c>
      <c r="BH172" s="216">
        <f t="shared" si="7"/>
        <v>0</v>
      </c>
      <c r="BI172" s="216">
        <f t="shared" si="8"/>
        <v>0</v>
      </c>
      <c r="BJ172" s="16" t="s">
        <v>138</v>
      </c>
      <c r="BK172" s="216">
        <f t="shared" si="9"/>
        <v>0</v>
      </c>
      <c r="BL172" s="16" t="s">
        <v>395</v>
      </c>
      <c r="BM172" s="215" t="s">
        <v>798</v>
      </c>
    </row>
    <row r="173" spans="1:65" s="2" customFormat="1" ht="21.75" customHeight="1">
      <c r="A173" s="33"/>
      <c r="B173" s="34"/>
      <c r="C173" s="203" t="s">
        <v>328</v>
      </c>
      <c r="D173" s="203" t="s">
        <v>133</v>
      </c>
      <c r="E173" s="204" t="s">
        <v>1213</v>
      </c>
      <c r="F173" s="205" t="s">
        <v>1214</v>
      </c>
      <c r="G173" s="206" t="s">
        <v>435</v>
      </c>
      <c r="H173" s="207">
        <v>25</v>
      </c>
      <c r="I173" s="208"/>
      <c r="J173" s="209">
        <f t="shared" si="0"/>
        <v>0</v>
      </c>
      <c r="K173" s="210"/>
      <c r="L173" s="38"/>
      <c r="M173" s="211" t="s">
        <v>1</v>
      </c>
      <c r="N173" s="212" t="s">
        <v>42</v>
      </c>
      <c r="O173" s="70"/>
      <c r="P173" s="213">
        <f t="shared" si="1"/>
        <v>0</v>
      </c>
      <c r="Q173" s="213">
        <v>0</v>
      </c>
      <c r="R173" s="213">
        <f t="shared" si="2"/>
        <v>0</v>
      </c>
      <c r="S173" s="213">
        <v>0</v>
      </c>
      <c r="T173" s="214">
        <f t="shared" si="3"/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215" t="s">
        <v>395</v>
      </c>
      <c r="AT173" s="215" t="s">
        <v>133</v>
      </c>
      <c r="AU173" s="215" t="s">
        <v>138</v>
      </c>
      <c r="AY173" s="16" t="s">
        <v>131</v>
      </c>
      <c r="BE173" s="216">
        <f t="shared" si="4"/>
        <v>0</v>
      </c>
      <c r="BF173" s="216">
        <f t="shared" si="5"/>
        <v>0</v>
      </c>
      <c r="BG173" s="216">
        <f t="shared" si="6"/>
        <v>0</v>
      </c>
      <c r="BH173" s="216">
        <f t="shared" si="7"/>
        <v>0</v>
      </c>
      <c r="BI173" s="216">
        <f t="shared" si="8"/>
        <v>0</v>
      </c>
      <c r="BJ173" s="16" t="s">
        <v>138</v>
      </c>
      <c r="BK173" s="216">
        <f t="shared" si="9"/>
        <v>0</v>
      </c>
      <c r="BL173" s="16" t="s">
        <v>395</v>
      </c>
      <c r="BM173" s="215" t="s">
        <v>806</v>
      </c>
    </row>
    <row r="174" spans="1:65" s="2" customFormat="1" ht="21.75" customHeight="1">
      <c r="A174" s="33"/>
      <c r="B174" s="34"/>
      <c r="C174" s="217" t="s">
        <v>332</v>
      </c>
      <c r="D174" s="217" t="s">
        <v>147</v>
      </c>
      <c r="E174" s="218" t="s">
        <v>1215</v>
      </c>
      <c r="F174" s="219" t="s">
        <v>1216</v>
      </c>
      <c r="G174" s="220" t="s">
        <v>435</v>
      </c>
      <c r="H174" s="221">
        <v>26.25</v>
      </c>
      <c r="I174" s="222"/>
      <c r="J174" s="223">
        <f t="shared" si="0"/>
        <v>0</v>
      </c>
      <c r="K174" s="224"/>
      <c r="L174" s="225"/>
      <c r="M174" s="226" t="s">
        <v>1</v>
      </c>
      <c r="N174" s="227" t="s">
        <v>42</v>
      </c>
      <c r="O174" s="70"/>
      <c r="P174" s="213">
        <f t="shared" si="1"/>
        <v>0</v>
      </c>
      <c r="Q174" s="213">
        <v>0</v>
      </c>
      <c r="R174" s="213">
        <f t="shared" si="2"/>
        <v>0</v>
      </c>
      <c r="S174" s="213">
        <v>0</v>
      </c>
      <c r="T174" s="214">
        <f t="shared" si="3"/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215" t="s">
        <v>1121</v>
      </c>
      <c r="AT174" s="215" t="s">
        <v>147</v>
      </c>
      <c r="AU174" s="215" t="s">
        <v>138</v>
      </c>
      <c r="AY174" s="16" t="s">
        <v>131</v>
      </c>
      <c r="BE174" s="216">
        <f t="shared" si="4"/>
        <v>0</v>
      </c>
      <c r="BF174" s="216">
        <f t="shared" si="5"/>
        <v>0</v>
      </c>
      <c r="BG174" s="216">
        <f t="shared" si="6"/>
        <v>0</v>
      </c>
      <c r="BH174" s="216">
        <f t="shared" si="7"/>
        <v>0</v>
      </c>
      <c r="BI174" s="216">
        <f t="shared" si="8"/>
        <v>0</v>
      </c>
      <c r="BJ174" s="16" t="s">
        <v>138</v>
      </c>
      <c r="BK174" s="216">
        <f t="shared" si="9"/>
        <v>0</v>
      </c>
      <c r="BL174" s="16" t="s">
        <v>395</v>
      </c>
      <c r="BM174" s="215" t="s">
        <v>814</v>
      </c>
    </row>
    <row r="175" spans="1:65" s="13" customFormat="1" ht="11.25">
      <c r="B175" s="233"/>
      <c r="C175" s="234"/>
      <c r="D175" s="235" t="s">
        <v>555</v>
      </c>
      <c r="E175" s="236" t="s">
        <v>1</v>
      </c>
      <c r="F175" s="237" t="s">
        <v>1217</v>
      </c>
      <c r="G175" s="234"/>
      <c r="H175" s="238">
        <v>26.25</v>
      </c>
      <c r="I175" s="239"/>
      <c r="J175" s="234"/>
      <c r="K175" s="234"/>
      <c r="L175" s="240"/>
      <c r="M175" s="241"/>
      <c r="N175" s="242"/>
      <c r="O175" s="242"/>
      <c r="P175" s="242"/>
      <c r="Q175" s="242"/>
      <c r="R175" s="242"/>
      <c r="S175" s="242"/>
      <c r="T175" s="243"/>
      <c r="AT175" s="244" t="s">
        <v>555</v>
      </c>
      <c r="AU175" s="244" t="s">
        <v>138</v>
      </c>
      <c r="AV175" s="13" t="s">
        <v>138</v>
      </c>
      <c r="AW175" s="13" t="s">
        <v>32</v>
      </c>
      <c r="AX175" s="13" t="s">
        <v>76</v>
      </c>
      <c r="AY175" s="244" t="s">
        <v>131</v>
      </c>
    </row>
    <row r="176" spans="1:65" s="14" customFormat="1" ht="11.25">
      <c r="B176" s="246"/>
      <c r="C176" s="247"/>
      <c r="D176" s="235" t="s">
        <v>555</v>
      </c>
      <c r="E176" s="248" t="s">
        <v>1</v>
      </c>
      <c r="F176" s="249" t="s">
        <v>1123</v>
      </c>
      <c r="G176" s="247"/>
      <c r="H176" s="250">
        <v>26.25</v>
      </c>
      <c r="I176" s="251"/>
      <c r="J176" s="247"/>
      <c r="K176" s="247"/>
      <c r="L176" s="252"/>
      <c r="M176" s="253"/>
      <c r="N176" s="254"/>
      <c r="O176" s="254"/>
      <c r="P176" s="254"/>
      <c r="Q176" s="254"/>
      <c r="R176" s="254"/>
      <c r="S176" s="254"/>
      <c r="T176" s="255"/>
      <c r="AT176" s="256" t="s">
        <v>555</v>
      </c>
      <c r="AU176" s="256" t="s">
        <v>138</v>
      </c>
      <c r="AV176" s="14" t="s">
        <v>137</v>
      </c>
      <c r="AW176" s="14" t="s">
        <v>32</v>
      </c>
      <c r="AX176" s="14" t="s">
        <v>84</v>
      </c>
      <c r="AY176" s="256" t="s">
        <v>131</v>
      </c>
    </row>
    <row r="177" spans="1:65" s="2" customFormat="1" ht="16.5" customHeight="1">
      <c r="A177" s="33"/>
      <c r="B177" s="34"/>
      <c r="C177" s="203" t="s">
        <v>336</v>
      </c>
      <c r="D177" s="203" t="s">
        <v>133</v>
      </c>
      <c r="E177" s="204" t="s">
        <v>1218</v>
      </c>
      <c r="F177" s="205" t="s">
        <v>1219</v>
      </c>
      <c r="G177" s="206" t="s">
        <v>435</v>
      </c>
      <c r="H177" s="207">
        <v>8</v>
      </c>
      <c r="I177" s="208"/>
      <c r="J177" s="209">
        <f>ROUND(I177*H177,2)</f>
        <v>0</v>
      </c>
      <c r="K177" s="210"/>
      <c r="L177" s="38"/>
      <c r="M177" s="211" t="s">
        <v>1</v>
      </c>
      <c r="N177" s="212" t="s">
        <v>42</v>
      </c>
      <c r="O177" s="70"/>
      <c r="P177" s="213">
        <f>O177*H177</f>
        <v>0</v>
      </c>
      <c r="Q177" s="213">
        <v>0</v>
      </c>
      <c r="R177" s="213">
        <f>Q177*H177</f>
        <v>0</v>
      </c>
      <c r="S177" s="213">
        <v>0</v>
      </c>
      <c r="T177" s="214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215" t="s">
        <v>395</v>
      </c>
      <c r="AT177" s="215" t="s">
        <v>133</v>
      </c>
      <c r="AU177" s="215" t="s">
        <v>138</v>
      </c>
      <c r="AY177" s="16" t="s">
        <v>131</v>
      </c>
      <c r="BE177" s="216">
        <f>IF(N177="základná",J177,0)</f>
        <v>0</v>
      </c>
      <c r="BF177" s="216">
        <f>IF(N177="znížená",J177,0)</f>
        <v>0</v>
      </c>
      <c r="BG177" s="216">
        <f>IF(N177="zákl. prenesená",J177,0)</f>
        <v>0</v>
      </c>
      <c r="BH177" s="216">
        <f>IF(N177="zníž. prenesená",J177,0)</f>
        <v>0</v>
      </c>
      <c r="BI177" s="216">
        <f>IF(N177="nulová",J177,0)</f>
        <v>0</v>
      </c>
      <c r="BJ177" s="16" t="s">
        <v>138</v>
      </c>
      <c r="BK177" s="216">
        <f>ROUND(I177*H177,2)</f>
        <v>0</v>
      </c>
      <c r="BL177" s="16" t="s">
        <v>395</v>
      </c>
      <c r="BM177" s="215" t="s">
        <v>822</v>
      </c>
    </row>
    <row r="178" spans="1:65" s="2" customFormat="1" ht="21.75" customHeight="1">
      <c r="A178" s="33"/>
      <c r="B178" s="34"/>
      <c r="C178" s="217" t="s">
        <v>341</v>
      </c>
      <c r="D178" s="217" t="s">
        <v>147</v>
      </c>
      <c r="E178" s="218" t="s">
        <v>1220</v>
      </c>
      <c r="F178" s="219" t="s">
        <v>1221</v>
      </c>
      <c r="G178" s="220" t="s">
        <v>435</v>
      </c>
      <c r="H178" s="221">
        <v>8.4</v>
      </c>
      <c r="I178" s="222"/>
      <c r="J178" s="223">
        <f>ROUND(I178*H178,2)</f>
        <v>0</v>
      </c>
      <c r="K178" s="224"/>
      <c r="L178" s="225"/>
      <c r="M178" s="226" t="s">
        <v>1</v>
      </c>
      <c r="N178" s="227" t="s">
        <v>42</v>
      </c>
      <c r="O178" s="70"/>
      <c r="P178" s="213">
        <f>O178*H178</f>
        <v>0</v>
      </c>
      <c r="Q178" s="213">
        <v>0</v>
      </c>
      <c r="R178" s="213">
        <f>Q178*H178</f>
        <v>0</v>
      </c>
      <c r="S178" s="213">
        <v>0</v>
      </c>
      <c r="T178" s="214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215" t="s">
        <v>1121</v>
      </c>
      <c r="AT178" s="215" t="s">
        <v>147</v>
      </c>
      <c r="AU178" s="215" t="s">
        <v>138</v>
      </c>
      <c r="AY178" s="16" t="s">
        <v>131</v>
      </c>
      <c r="BE178" s="216">
        <f>IF(N178="základná",J178,0)</f>
        <v>0</v>
      </c>
      <c r="BF178" s="216">
        <f>IF(N178="znížená",J178,0)</f>
        <v>0</v>
      </c>
      <c r="BG178" s="216">
        <f>IF(N178="zákl. prenesená",J178,0)</f>
        <v>0</v>
      </c>
      <c r="BH178" s="216">
        <f>IF(N178="zníž. prenesená",J178,0)</f>
        <v>0</v>
      </c>
      <c r="BI178" s="216">
        <f>IF(N178="nulová",J178,0)</f>
        <v>0</v>
      </c>
      <c r="BJ178" s="16" t="s">
        <v>138</v>
      </c>
      <c r="BK178" s="216">
        <f>ROUND(I178*H178,2)</f>
        <v>0</v>
      </c>
      <c r="BL178" s="16" t="s">
        <v>395</v>
      </c>
      <c r="BM178" s="215" t="s">
        <v>830</v>
      </c>
    </row>
    <row r="179" spans="1:65" s="13" customFormat="1" ht="11.25">
      <c r="B179" s="233"/>
      <c r="C179" s="234"/>
      <c r="D179" s="235" t="s">
        <v>555</v>
      </c>
      <c r="E179" s="236" t="s">
        <v>1</v>
      </c>
      <c r="F179" s="237" t="s">
        <v>1222</v>
      </c>
      <c r="G179" s="234"/>
      <c r="H179" s="238">
        <v>8.4</v>
      </c>
      <c r="I179" s="239"/>
      <c r="J179" s="234"/>
      <c r="K179" s="234"/>
      <c r="L179" s="240"/>
      <c r="M179" s="241"/>
      <c r="N179" s="242"/>
      <c r="O179" s="242"/>
      <c r="P179" s="242"/>
      <c r="Q179" s="242"/>
      <c r="R179" s="242"/>
      <c r="S179" s="242"/>
      <c r="T179" s="243"/>
      <c r="AT179" s="244" t="s">
        <v>555</v>
      </c>
      <c r="AU179" s="244" t="s">
        <v>138</v>
      </c>
      <c r="AV179" s="13" t="s">
        <v>138</v>
      </c>
      <c r="AW179" s="13" t="s">
        <v>32</v>
      </c>
      <c r="AX179" s="13" t="s">
        <v>76</v>
      </c>
      <c r="AY179" s="244" t="s">
        <v>131</v>
      </c>
    </row>
    <row r="180" spans="1:65" s="14" customFormat="1" ht="11.25">
      <c r="B180" s="246"/>
      <c r="C180" s="247"/>
      <c r="D180" s="235" t="s">
        <v>555</v>
      </c>
      <c r="E180" s="248" t="s">
        <v>1</v>
      </c>
      <c r="F180" s="249" t="s">
        <v>1123</v>
      </c>
      <c r="G180" s="247"/>
      <c r="H180" s="250">
        <v>8.4</v>
      </c>
      <c r="I180" s="251"/>
      <c r="J180" s="247"/>
      <c r="K180" s="247"/>
      <c r="L180" s="252"/>
      <c r="M180" s="253"/>
      <c r="N180" s="254"/>
      <c r="O180" s="254"/>
      <c r="P180" s="254"/>
      <c r="Q180" s="254"/>
      <c r="R180" s="254"/>
      <c r="S180" s="254"/>
      <c r="T180" s="255"/>
      <c r="AT180" s="256" t="s">
        <v>555</v>
      </c>
      <c r="AU180" s="256" t="s">
        <v>138</v>
      </c>
      <c r="AV180" s="14" t="s">
        <v>137</v>
      </c>
      <c r="AW180" s="14" t="s">
        <v>32</v>
      </c>
      <c r="AX180" s="14" t="s">
        <v>84</v>
      </c>
      <c r="AY180" s="256" t="s">
        <v>131</v>
      </c>
    </row>
    <row r="181" spans="1:65" s="2" customFormat="1" ht="21.75" customHeight="1">
      <c r="A181" s="33"/>
      <c r="B181" s="34"/>
      <c r="C181" s="203" t="s">
        <v>343</v>
      </c>
      <c r="D181" s="203" t="s">
        <v>133</v>
      </c>
      <c r="E181" s="204" t="s">
        <v>1223</v>
      </c>
      <c r="F181" s="205" t="s">
        <v>1224</v>
      </c>
      <c r="G181" s="206" t="s">
        <v>435</v>
      </c>
      <c r="H181" s="207">
        <v>120</v>
      </c>
      <c r="I181" s="208"/>
      <c r="J181" s="209">
        <f>ROUND(I181*H181,2)</f>
        <v>0</v>
      </c>
      <c r="K181" s="210"/>
      <c r="L181" s="38"/>
      <c r="M181" s="211" t="s">
        <v>1</v>
      </c>
      <c r="N181" s="212" t="s">
        <v>42</v>
      </c>
      <c r="O181" s="70"/>
      <c r="P181" s="213">
        <f>O181*H181</f>
        <v>0</v>
      </c>
      <c r="Q181" s="213">
        <v>0</v>
      </c>
      <c r="R181" s="213">
        <f>Q181*H181</f>
        <v>0</v>
      </c>
      <c r="S181" s="213">
        <v>0</v>
      </c>
      <c r="T181" s="214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215" t="s">
        <v>395</v>
      </c>
      <c r="AT181" s="215" t="s">
        <v>133</v>
      </c>
      <c r="AU181" s="215" t="s">
        <v>138</v>
      </c>
      <c r="AY181" s="16" t="s">
        <v>131</v>
      </c>
      <c r="BE181" s="216">
        <f>IF(N181="základná",J181,0)</f>
        <v>0</v>
      </c>
      <c r="BF181" s="216">
        <f>IF(N181="znížená",J181,0)</f>
        <v>0</v>
      </c>
      <c r="BG181" s="216">
        <f>IF(N181="zákl. prenesená",J181,0)</f>
        <v>0</v>
      </c>
      <c r="BH181" s="216">
        <f>IF(N181="zníž. prenesená",J181,0)</f>
        <v>0</v>
      </c>
      <c r="BI181" s="216">
        <f>IF(N181="nulová",J181,0)</f>
        <v>0</v>
      </c>
      <c r="BJ181" s="16" t="s">
        <v>138</v>
      </c>
      <c r="BK181" s="216">
        <f>ROUND(I181*H181,2)</f>
        <v>0</v>
      </c>
      <c r="BL181" s="16" t="s">
        <v>395</v>
      </c>
      <c r="BM181" s="215" t="s">
        <v>839</v>
      </c>
    </row>
    <row r="182" spans="1:65" s="13" customFormat="1" ht="22.5">
      <c r="B182" s="233"/>
      <c r="C182" s="234"/>
      <c r="D182" s="235" t="s">
        <v>555</v>
      </c>
      <c r="E182" s="236" t="s">
        <v>1</v>
      </c>
      <c r="F182" s="237" t="s">
        <v>1225</v>
      </c>
      <c r="G182" s="234"/>
      <c r="H182" s="238">
        <v>120</v>
      </c>
      <c r="I182" s="239"/>
      <c r="J182" s="234"/>
      <c r="K182" s="234"/>
      <c r="L182" s="240"/>
      <c r="M182" s="241"/>
      <c r="N182" s="242"/>
      <c r="O182" s="242"/>
      <c r="P182" s="242"/>
      <c r="Q182" s="242"/>
      <c r="R182" s="242"/>
      <c r="S182" s="242"/>
      <c r="T182" s="243"/>
      <c r="AT182" s="244" t="s">
        <v>555</v>
      </c>
      <c r="AU182" s="244" t="s">
        <v>138</v>
      </c>
      <c r="AV182" s="13" t="s">
        <v>138</v>
      </c>
      <c r="AW182" s="13" t="s">
        <v>32</v>
      </c>
      <c r="AX182" s="13" t="s">
        <v>76</v>
      </c>
      <c r="AY182" s="244" t="s">
        <v>131</v>
      </c>
    </row>
    <row r="183" spans="1:65" s="14" customFormat="1" ht="11.25">
      <c r="B183" s="246"/>
      <c r="C183" s="247"/>
      <c r="D183" s="235" t="s">
        <v>555</v>
      </c>
      <c r="E183" s="248" t="s">
        <v>1</v>
      </c>
      <c r="F183" s="249" t="s">
        <v>1123</v>
      </c>
      <c r="G183" s="247"/>
      <c r="H183" s="250">
        <v>120</v>
      </c>
      <c r="I183" s="251"/>
      <c r="J183" s="247"/>
      <c r="K183" s="247"/>
      <c r="L183" s="252"/>
      <c r="M183" s="253"/>
      <c r="N183" s="254"/>
      <c r="O183" s="254"/>
      <c r="P183" s="254"/>
      <c r="Q183" s="254"/>
      <c r="R183" s="254"/>
      <c r="S183" s="254"/>
      <c r="T183" s="255"/>
      <c r="AT183" s="256" t="s">
        <v>555</v>
      </c>
      <c r="AU183" s="256" t="s">
        <v>138</v>
      </c>
      <c r="AV183" s="14" t="s">
        <v>137</v>
      </c>
      <c r="AW183" s="14" t="s">
        <v>32</v>
      </c>
      <c r="AX183" s="14" t="s">
        <v>84</v>
      </c>
      <c r="AY183" s="256" t="s">
        <v>131</v>
      </c>
    </row>
    <row r="184" spans="1:65" s="2" customFormat="1" ht="21.75" customHeight="1">
      <c r="A184" s="33"/>
      <c r="B184" s="34"/>
      <c r="C184" s="217" t="s">
        <v>347</v>
      </c>
      <c r="D184" s="217" t="s">
        <v>147</v>
      </c>
      <c r="E184" s="218" t="s">
        <v>1226</v>
      </c>
      <c r="F184" s="219" t="s">
        <v>1227</v>
      </c>
      <c r="G184" s="220" t="s">
        <v>435</v>
      </c>
      <c r="H184" s="221">
        <v>126</v>
      </c>
      <c r="I184" s="222"/>
      <c r="J184" s="223">
        <f>ROUND(I184*H184,2)</f>
        <v>0</v>
      </c>
      <c r="K184" s="224"/>
      <c r="L184" s="225"/>
      <c r="M184" s="226" t="s">
        <v>1</v>
      </c>
      <c r="N184" s="227" t="s">
        <v>42</v>
      </c>
      <c r="O184" s="70"/>
      <c r="P184" s="213">
        <f>O184*H184</f>
        <v>0</v>
      </c>
      <c r="Q184" s="213">
        <v>0</v>
      </c>
      <c r="R184" s="213">
        <f>Q184*H184</f>
        <v>0</v>
      </c>
      <c r="S184" s="213">
        <v>0</v>
      </c>
      <c r="T184" s="214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215" t="s">
        <v>1121</v>
      </c>
      <c r="AT184" s="215" t="s">
        <v>147</v>
      </c>
      <c r="AU184" s="215" t="s">
        <v>138</v>
      </c>
      <c r="AY184" s="16" t="s">
        <v>131</v>
      </c>
      <c r="BE184" s="216">
        <f>IF(N184="základná",J184,0)</f>
        <v>0</v>
      </c>
      <c r="BF184" s="216">
        <f>IF(N184="znížená",J184,0)</f>
        <v>0</v>
      </c>
      <c r="BG184" s="216">
        <f>IF(N184="zákl. prenesená",J184,0)</f>
        <v>0</v>
      </c>
      <c r="BH184" s="216">
        <f>IF(N184="zníž. prenesená",J184,0)</f>
        <v>0</v>
      </c>
      <c r="BI184" s="216">
        <f>IF(N184="nulová",J184,0)</f>
        <v>0</v>
      </c>
      <c r="BJ184" s="16" t="s">
        <v>138</v>
      </c>
      <c r="BK184" s="216">
        <f>ROUND(I184*H184,2)</f>
        <v>0</v>
      </c>
      <c r="BL184" s="16" t="s">
        <v>395</v>
      </c>
      <c r="BM184" s="215" t="s">
        <v>847</v>
      </c>
    </row>
    <row r="185" spans="1:65" s="13" customFormat="1" ht="11.25">
      <c r="B185" s="233"/>
      <c r="C185" s="234"/>
      <c r="D185" s="235" t="s">
        <v>555</v>
      </c>
      <c r="E185" s="236" t="s">
        <v>1</v>
      </c>
      <c r="F185" s="237" t="s">
        <v>1228</v>
      </c>
      <c r="G185" s="234"/>
      <c r="H185" s="238">
        <v>126</v>
      </c>
      <c r="I185" s="239"/>
      <c r="J185" s="234"/>
      <c r="K185" s="234"/>
      <c r="L185" s="240"/>
      <c r="M185" s="241"/>
      <c r="N185" s="242"/>
      <c r="O185" s="242"/>
      <c r="P185" s="242"/>
      <c r="Q185" s="242"/>
      <c r="R185" s="242"/>
      <c r="S185" s="242"/>
      <c r="T185" s="243"/>
      <c r="AT185" s="244" t="s">
        <v>555</v>
      </c>
      <c r="AU185" s="244" t="s">
        <v>138</v>
      </c>
      <c r="AV185" s="13" t="s">
        <v>138</v>
      </c>
      <c r="AW185" s="13" t="s">
        <v>32</v>
      </c>
      <c r="AX185" s="13" t="s">
        <v>76</v>
      </c>
      <c r="AY185" s="244" t="s">
        <v>131</v>
      </c>
    </row>
    <row r="186" spans="1:65" s="14" customFormat="1" ht="11.25">
      <c r="B186" s="246"/>
      <c r="C186" s="247"/>
      <c r="D186" s="235" t="s">
        <v>555</v>
      </c>
      <c r="E186" s="248" t="s">
        <v>1</v>
      </c>
      <c r="F186" s="249" t="s">
        <v>1123</v>
      </c>
      <c r="G186" s="247"/>
      <c r="H186" s="250">
        <v>126</v>
      </c>
      <c r="I186" s="251"/>
      <c r="J186" s="247"/>
      <c r="K186" s="247"/>
      <c r="L186" s="252"/>
      <c r="M186" s="253"/>
      <c r="N186" s="254"/>
      <c r="O186" s="254"/>
      <c r="P186" s="254"/>
      <c r="Q186" s="254"/>
      <c r="R186" s="254"/>
      <c r="S186" s="254"/>
      <c r="T186" s="255"/>
      <c r="AT186" s="256" t="s">
        <v>555</v>
      </c>
      <c r="AU186" s="256" t="s">
        <v>138</v>
      </c>
      <c r="AV186" s="14" t="s">
        <v>137</v>
      </c>
      <c r="AW186" s="14" t="s">
        <v>32</v>
      </c>
      <c r="AX186" s="14" t="s">
        <v>84</v>
      </c>
      <c r="AY186" s="256" t="s">
        <v>131</v>
      </c>
    </row>
    <row r="187" spans="1:65" s="2" customFormat="1" ht="21.75" customHeight="1">
      <c r="A187" s="33"/>
      <c r="B187" s="34"/>
      <c r="C187" s="203" t="s">
        <v>351</v>
      </c>
      <c r="D187" s="203" t="s">
        <v>133</v>
      </c>
      <c r="E187" s="204" t="s">
        <v>1229</v>
      </c>
      <c r="F187" s="205" t="s">
        <v>1230</v>
      </c>
      <c r="G187" s="206" t="s">
        <v>435</v>
      </c>
      <c r="H187" s="207">
        <v>70</v>
      </c>
      <c r="I187" s="208"/>
      <c r="J187" s="209">
        <f>ROUND(I187*H187,2)</f>
        <v>0</v>
      </c>
      <c r="K187" s="210"/>
      <c r="L187" s="38"/>
      <c r="M187" s="211" t="s">
        <v>1</v>
      </c>
      <c r="N187" s="212" t="s">
        <v>42</v>
      </c>
      <c r="O187" s="70"/>
      <c r="P187" s="213">
        <f>O187*H187</f>
        <v>0</v>
      </c>
      <c r="Q187" s="213">
        <v>0</v>
      </c>
      <c r="R187" s="213">
        <f>Q187*H187</f>
        <v>0</v>
      </c>
      <c r="S187" s="213">
        <v>0</v>
      </c>
      <c r="T187" s="214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215" t="s">
        <v>395</v>
      </c>
      <c r="AT187" s="215" t="s">
        <v>133</v>
      </c>
      <c r="AU187" s="215" t="s">
        <v>138</v>
      </c>
      <c r="AY187" s="16" t="s">
        <v>131</v>
      </c>
      <c r="BE187" s="216">
        <f>IF(N187="základná",J187,0)</f>
        <v>0</v>
      </c>
      <c r="BF187" s="216">
        <f>IF(N187="znížená",J187,0)</f>
        <v>0</v>
      </c>
      <c r="BG187" s="216">
        <f>IF(N187="zákl. prenesená",J187,0)</f>
        <v>0</v>
      </c>
      <c r="BH187" s="216">
        <f>IF(N187="zníž. prenesená",J187,0)</f>
        <v>0</v>
      </c>
      <c r="BI187" s="216">
        <f>IF(N187="nulová",J187,0)</f>
        <v>0</v>
      </c>
      <c r="BJ187" s="16" t="s">
        <v>138</v>
      </c>
      <c r="BK187" s="216">
        <f>ROUND(I187*H187,2)</f>
        <v>0</v>
      </c>
      <c r="BL187" s="16" t="s">
        <v>395</v>
      </c>
      <c r="BM187" s="215" t="s">
        <v>856</v>
      </c>
    </row>
    <row r="188" spans="1:65" s="2" customFormat="1" ht="16.5" customHeight="1">
      <c r="A188" s="33"/>
      <c r="B188" s="34"/>
      <c r="C188" s="217" t="s">
        <v>355</v>
      </c>
      <c r="D188" s="217" t="s">
        <v>147</v>
      </c>
      <c r="E188" s="218" t="s">
        <v>1231</v>
      </c>
      <c r="F188" s="219" t="s">
        <v>1232</v>
      </c>
      <c r="G188" s="220" t="s">
        <v>435</v>
      </c>
      <c r="H188" s="221">
        <v>73.5</v>
      </c>
      <c r="I188" s="222"/>
      <c r="J188" s="223">
        <f>ROUND(I188*H188,2)</f>
        <v>0</v>
      </c>
      <c r="K188" s="224"/>
      <c r="L188" s="225"/>
      <c r="M188" s="226" t="s">
        <v>1</v>
      </c>
      <c r="N188" s="227" t="s">
        <v>42</v>
      </c>
      <c r="O188" s="70"/>
      <c r="P188" s="213">
        <f>O188*H188</f>
        <v>0</v>
      </c>
      <c r="Q188" s="213">
        <v>0</v>
      </c>
      <c r="R188" s="213">
        <f>Q188*H188</f>
        <v>0</v>
      </c>
      <c r="S188" s="213">
        <v>0</v>
      </c>
      <c r="T188" s="214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215" t="s">
        <v>1121</v>
      </c>
      <c r="AT188" s="215" t="s">
        <v>147</v>
      </c>
      <c r="AU188" s="215" t="s">
        <v>138</v>
      </c>
      <c r="AY188" s="16" t="s">
        <v>131</v>
      </c>
      <c r="BE188" s="216">
        <f>IF(N188="základná",J188,0)</f>
        <v>0</v>
      </c>
      <c r="BF188" s="216">
        <f>IF(N188="znížená",J188,0)</f>
        <v>0</v>
      </c>
      <c r="BG188" s="216">
        <f>IF(N188="zákl. prenesená",J188,0)</f>
        <v>0</v>
      </c>
      <c r="BH188" s="216">
        <f>IF(N188="zníž. prenesená",J188,0)</f>
        <v>0</v>
      </c>
      <c r="BI188" s="216">
        <f>IF(N188="nulová",J188,0)</f>
        <v>0</v>
      </c>
      <c r="BJ188" s="16" t="s">
        <v>138</v>
      </c>
      <c r="BK188" s="216">
        <f>ROUND(I188*H188,2)</f>
        <v>0</v>
      </c>
      <c r="BL188" s="16" t="s">
        <v>395</v>
      </c>
      <c r="BM188" s="215" t="s">
        <v>864</v>
      </c>
    </row>
    <row r="189" spans="1:65" s="13" customFormat="1" ht="11.25">
      <c r="B189" s="233"/>
      <c r="C189" s="234"/>
      <c r="D189" s="235" t="s">
        <v>555</v>
      </c>
      <c r="E189" s="236" t="s">
        <v>1</v>
      </c>
      <c r="F189" s="237" t="s">
        <v>1233</v>
      </c>
      <c r="G189" s="234"/>
      <c r="H189" s="238">
        <v>73.5</v>
      </c>
      <c r="I189" s="239"/>
      <c r="J189" s="234"/>
      <c r="K189" s="234"/>
      <c r="L189" s="240"/>
      <c r="M189" s="241"/>
      <c r="N189" s="242"/>
      <c r="O189" s="242"/>
      <c r="P189" s="242"/>
      <c r="Q189" s="242"/>
      <c r="R189" s="242"/>
      <c r="S189" s="242"/>
      <c r="T189" s="243"/>
      <c r="AT189" s="244" t="s">
        <v>555</v>
      </c>
      <c r="AU189" s="244" t="s">
        <v>138</v>
      </c>
      <c r="AV189" s="13" t="s">
        <v>138</v>
      </c>
      <c r="AW189" s="13" t="s">
        <v>32</v>
      </c>
      <c r="AX189" s="13" t="s">
        <v>76</v>
      </c>
      <c r="AY189" s="244" t="s">
        <v>131</v>
      </c>
    </row>
    <row r="190" spans="1:65" s="14" customFormat="1" ht="11.25">
      <c r="B190" s="246"/>
      <c r="C190" s="247"/>
      <c r="D190" s="235" t="s">
        <v>555</v>
      </c>
      <c r="E190" s="248" t="s">
        <v>1</v>
      </c>
      <c r="F190" s="249" t="s">
        <v>1123</v>
      </c>
      <c r="G190" s="247"/>
      <c r="H190" s="250">
        <v>73.5</v>
      </c>
      <c r="I190" s="251"/>
      <c r="J190" s="247"/>
      <c r="K190" s="247"/>
      <c r="L190" s="252"/>
      <c r="M190" s="253"/>
      <c r="N190" s="254"/>
      <c r="O190" s="254"/>
      <c r="P190" s="254"/>
      <c r="Q190" s="254"/>
      <c r="R190" s="254"/>
      <c r="S190" s="254"/>
      <c r="T190" s="255"/>
      <c r="AT190" s="256" t="s">
        <v>555</v>
      </c>
      <c r="AU190" s="256" t="s">
        <v>138</v>
      </c>
      <c r="AV190" s="14" t="s">
        <v>137</v>
      </c>
      <c r="AW190" s="14" t="s">
        <v>32</v>
      </c>
      <c r="AX190" s="14" t="s">
        <v>84</v>
      </c>
      <c r="AY190" s="256" t="s">
        <v>131</v>
      </c>
    </row>
    <row r="191" spans="1:65" s="2" customFormat="1" ht="21.75" customHeight="1">
      <c r="A191" s="33"/>
      <c r="B191" s="34"/>
      <c r="C191" s="203" t="s">
        <v>357</v>
      </c>
      <c r="D191" s="203" t="s">
        <v>133</v>
      </c>
      <c r="E191" s="204" t="s">
        <v>1234</v>
      </c>
      <c r="F191" s="205" t="s">
        <v>1235</v>
      </c>
      <c r="G191" s="206" t="s">
        <v>435</v>
      </c>
      <c r="H191" s="207">
        <v>40</v>
      </c>
      <c r="I191" s="208"/>
      <c r="J191" s="209">
        <f>ROUND(I191*H191,2)</f>
        <v>0</v>
      </c>
      <c r="K191" s="210"/>
      <c r="L191" s="38"/>
      <c r="M191" s="211" t="s">
        <v>1</v>
      </c>
      <c r="N191" s="212" t="s">
        <v>42</v>
      </c>
      <c r="O191" s="70"/>
      <c r="P191" s="213">
        <f>O191*H191</f>
        <v>0</v>
      </c>
      <c r="Q191" s="213">
        <v>0</v>
      </c>
      <c r="R191" s="213">
        <f>Q191*H191</f>
        <v>0</v>
      </c>
      <c r="S191" s="213">
        <v>0</v>
      </c>
      <c r="T191" s="214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215" t="s">
        <v>395</v>
      </c>
      <c r="AT191" s="215" t="s">
        <v>133</v>
      </c>
      <c r="AU191" s="215" t="s">
        <v>138</v>
      </c>
      <c r="AY191" s="16" t="s">
        <v>131</v>
      </c>
      <c r="BE191" s="216">
        <f>IF(N191="základná",J191,0)</f>
        <v>0</v>
      </c>
      <c r="BF191" s="216">
        <f>IF(N191="znížená",J191,0)</f>
        <v>0</v>
      </c>
      <c r="BG191" s="216">
        <f>IF(N191="zákl. prenesená",J191,0)</f>
        <v>0</v>
      </c>
      <c r="BH191" s="216">
        <f>IF(N191="zníž. prenesená",J191,0)</f>
        <v>0</v>
      </c>
      <c r="BI191" s="216">
        <f>IF(N191="nulová",J191,0)</f>
        <v>0</v>
      </c>
      <c r="BJ191" s="16" t="s">
        <v>138</v>
      </c>
      <c r="BK191" s="216">
        <f>ROUND(I191*H191,2)</f>
        <v>0</v>
      </c>
      <c r="BL191" s="16" t="s">
        <v>395</v>
      </c>
      <c r="BM191" s="215" t="s">
        <v>874</v>
      </c>
    </row>
    <row r="192" spans="1:65" s="2" customFormat="1" ht="16.5" customHeight="1">
      <c r="A192" s="33"/>
      <c r="B192" s="34"/>
      <c r="C192" s="217" t="s">
        <v>363</v>
      </c>
      <c r="D192" s="217" t="s">
        <v>147</v>
      </c>
      <c r="E192" s="218" t="s">
        <v>1236</v>
      </c>
      <c r="F192" s="219" t="s">
        <v>1237</v>
      </c>
      <c r="G192" s="220" t="s">
        <v>435</v>
      </c>
      <c r="H192" s="221">
        <v>42</v>
      </c>
      <c r="I192" s="222"/>
      <c r="J192" s="223">
        <f>ROUND(I192*H192,2)</f>
        <v>0</v>
      </c>
      <c r="K192" s="224"/>
      <c r="L192" s="225"/>
      <c r="M192" s="226" t="s">
        <v>1</v>
      </c>
      <c r="N192" s="227" t="s">
        <v>42</v>
      </c>
      <c r="O192" s="70"/>
      <c r="P192" s="213">
        <f>O192*H192</f>
        <v>0</v>
      </c>
      <c r="Q192" s="213">
        <v>0</v>
      </c>
      <c r="R192" s="213">
        <f>Q192*H192</f>
        <v>0</v>
      </c>
      <c r="S192" s="213">
        <v>0</v>
      </c>
      <c r="T192" s="214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215" t="s">
        <v>1121</v>
      </c>
      <c r="AT192" s="215" t="s">
        <v>147</v>
      </c>
      <c r="AU192" s="215" t="s">
        <v>138</v>
      </c>
      <c r="AY192" s="16" t="s">
        <v>131</v>
      </c>
      <c r="BE192" s="216">
        <f>IF(N192="základná",J192,0)</f>
        <v>0</v>
      </c>
      <c r="BF192" s="216">
        <f>IF(N192="znížená",J192,0)</f>
        <v>0</v>
      </c>
      <c r="BG192" s="216">
        <f>IF(N192="zákl. prenesená",J192,0)</f>
        <v>0</v>
      </c>
      <c r="BH192" s="216">
        <f>IF(N192="zníž. prenesená",J192,0)</f>
        <v>0</v>
      </c>
      <c r="BI192" s="216">
        <f>IF(N192="nulová",J192,0)</f>
        <v>0</v>
      </c>
      <c r="BJ192" s="16" t="s">
        <v>138</v>
      </c>
      <c r="BK192" s="216">
        <f>ROUND(I192*H192,2)</f>
        <v>0</v>
      </c>
      <c r="BL192" s="16" t="s">
        <v>395</v>
      </c>
      <c r="BM192" s="215" t="s">
        <v>882</v>
      </c>
    </row>
    <row r="193" spans="1:65" s="13" customFormat="1" ht="11.25">
      <c r="B193" s="233"/>
      <c r="C193" s="234"/>
      <c r="D193" s="235" t="s">
        <v>555</v>
      </c>
      <c r="E193" s="236" t="s">
        <v>1</v>
      </c>
      <c r="F193" s="237" t="s">
        <v>1238</v>
      </c>
      <c r="G193" s="234"/>
      <c r="H193" s="238">
        <v>42</v>
      </c>
      <c r="I193" s="239"/>
      <c r="J193" s="234"/>
      <c r="K193" s="234"/>
      <c r="L193" s="240"/>
      <c r="M193" s="241"/>
      <c r="N193" s="242"/>
      <c r="O193" s="242"/>
      <c r="P193" s="242"/>
      <c r="Q193" s="242"/>
      <c r="R193" s="242"/>
      <c r="S193" s="242"/>
      <c r="T193" s="243"/>
      <c r="AT193" s="244" t="s">
        <v>555</v>
      </c>
      <c r="AU193" s="244" t="s">
        <v>138</v>
      </c>
      <c r="AV193" s="13" t="s">
        <v>138</v>
      </c>
      <c r="AW193" s="13" t="s">
        <v>32</v>
      </c>
      <c r="AX193" s="13" t="s">
        <v>76</v>
      </c>
      <c r="AY193" s="244" t="s">
        <v>131</v>
      </c>
    </row>
    <row r="194" spans="1:65" s="14" customFormat="1" ht="11.25">
      <c r="B194" s="246"/>
      <c r="C194" s="247"/>
      <c r="D194" s="235" t="s">
        <v>555</v>
      </c>
      <c r="E194" s="248" t="s">
        <v>1</v>
      </c>
      <c r="F194" s="249" t="s">
        <v>1123</v>
      </c>
      <c r="G194" s="247"/>
      <c r="H194" s="250">
        <v>42</v>
      </c>
      <c r="I194" s="251"/>
      <c r="J194" s="247"/>
      <c r="K194" s="247"/>
      <c r="L194" s="252"/>
      <c r="M194" s="253"/>
      <c r="N194" s="254"/>
      <c r="O194" s="254"/>
      <c r="P194" s="254"/>
      <c r="Q194" s="254"/>
      <c r="R194" s="254"/>
      <c r="S194" s="254"/>
      <c r="T194" s="255"/>
      <c r="AT194" s="256" t="s">
        <v>555</v>
      </c>
      <c r="AU194" s="256" t="s">
        <v>138</v>
      </c>
      <c r="AV194" s="14" t="s">
        <v>137</v>
      </c>
      <c r="AW194" s="14" t="s">
        <v>32</v>
      </c>
      <c r="AX194" s="14" t="s">
        <v>84</v>
      </c>
      <c r="AY194" s="256" t="s">
        <v>131</v>
      </c>
    </row>
    <row r="195" spans="1:65" s="2" customFormat="1" ht="21.75" customHeight="1">
      <c r="A195" s="33"/>
      <c r="B195" s="34"/>
      <c r="C195" s="203" t="s">
        <v>367</v>
      </c>
      <c r="D195" s="203" t="s">
        <v>133</v>
      </c>
      <c r="E195" s="204" t="s">
        <v>1239</v>
      </c>
      <c r="F195" s="205" t="s">
        <v>1240</v>
      </c>
      <c r="G195" s="206" t="s">
        <v>435</v>
      </c>
      <c r="H195" s="207">
        <v>10</v>
      </c>
      <c r="I195" s="208"/>
      <c r="J195" s="209">
        <f>ROUND(I195*H195,2)</f>
        <v>0</v>
      </c>
      <c r="K195" s="210"/>
      <c r="L195" s="38"/>
      <c r="M195" s="211" t="s">
        <v>1</v>
      </c>
      <c r="N195" s="212" t="s">
        <v>42</v>
      </c>
      <c r="O195" s="70"/>
      <c r="P195" s="213">
        <f>O195*H195</f>
        <v>0</v>
      </c>
      <c r="Q195" s="213">
        <v>0</v>
      </c>
      <c r="R195" s="213">
        <f>Q195*H195</f>
        <v>0</v>
      </c>
      <c r="S195" s="213">
        <v>0</v>
      </c>
      <c r="T195" s="214">
        <f>S195*H195</f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215" t="s">
        <v>395</v>
      </c>
      <c r="AT195" s="215" t="s">
        <v>133</v>
      </c>
      <c r="AU195" s="215" t="s">
        <v>138</v>
      </c>
      <c r="AY195" s="16" t="s">
        <v>131</v>
      </c>
      <c r="BE195" s="216">
        <f>IF(N195="základná",J195,0)</f>
        <v>0</v>
      </c>
      <c r="BF195" s="216">
        <f>IF(N195="znížená",J195,0)</f>
        <v>0</v>
      </c>
      <c r="BG195" s="216">
        <f>IF(N195="zákl. prenesená",J195,0)</f>
        <v>0</v>
      </c>
      <c r="BH195" s="216">
        <f>IF(N195="zníž. prenesená",J195,0)</f>
        <v>0</v>
      </c>
      <c r="BI195" s="216">
        <f>IF(N195="nulová",J195,0)</f>
        <v>0</v>
      </c>
      <c r="BJ195" s="16" t="s">
        <v>138</v>
      </c>
      <c r="BK195" s="216">
        <f>ROUND(I195*H195,2)</f>
        <v>0</v>
      </c>
      <c r="BL195" s="16" t="s">
        <v>395</v>
      </c>
      <c r="BM195" s="215" t="s">
        <v>890</v>
      </c>
    </row>
    <row r="196" spans="1:65" s="2" customFormat="1" ht="16.5" customHeight="1">
      <c r="A196" s="33"/>
      <c r="B196" s="34"/>
      <c r="C196" s="217" t="s">
        <v>371</v>
      </c>
      <c r="D196" s="217" t="s">
        <v>147</v>
      </c>
      <c r="E196" s="218" t="s">
        <v>1241</v>
      </c>
      <c r="F196" s="219" t="s">
        <v>1242</v>
      </c>
      <c r="G196" s="220" t="s">
        <v>435</v>
      </c>
      <c r="H196" s="221">
        <v>10.5</v>
      </c>
      <c r="I196" s="222"/>
      <c r="J196" s="223">
        <f>ROUND(I196*H196,2)</f>
        <v>0</v>
      </c>
      <c r="K196" s="224"/>
      <c r="L196" s="225"/>
      <c r="M196" s="226" t="s">
        <v>1</v>
      </c>
      <c r="N196" s="227" t="s">
        <v>42</v>
      </c>
      <c r="O196" s="70"/>
      <c r="P196" s="213">
        <f>O196*H196</f>
        <v>0</v>
      </c>
      <c r="Q196" s="213">
        <v>0</v>
      </c>
      <c r="R196" s="213">
        <f>Q196*H196</f>
        <v>0</v>
      </c>
      <c r="S196" s="213">
        <v>0</v>
      </c>
      <c r="T196" s="214">
        <f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215" t="s">
        <v>1121</v>
      </c>
      <c r="AT196" s="215" t="s">
        <v>147</v>
      </c>
      <c r="AU196" s="215" t="s">
        <v>138</v>
      </c>
      <c r="AY196" s="16" t="s">
        <v>131</v>
      </c>
      <c r="BE196" s="216">
        <f>IF(N196="základná",J196,0)</f>
        <v>0</v>
      </c>
      <c r="BF196" s="216">
        <f>IF(N196="znížená",J196,0)</f>
        <v>0</v>
      </c>
      <c r="BG196" s="216">
        <f>IF(N196="zákl. prenesená",J196,0)</f>
        <v>0</v>
      </c>
      <c r="BH196" s="216">
        <f>IF(N196="zníž. prenesená",J196,0)</f>
        <v>0</v>
      </c>
      <c r="BI196" s="216">
        <f>IF(N196="nulová",J196,0)</f>
        <v>0</v>
      </c>
      <c r="BJ196" s="16" t="s">
        <v>138</v>
      </c>
      <c r="BK196" s="216">
        <f>ROUND(I196*H196,2)</f>
        <v>0</v>
      </c>
      <c r="BL196" s="16" t="s">
        <v>395</v>
      </c>
      <c r="BM196" s="215" t="s">
        <v>900</v>
      </c>
    </row>
    <row r="197" spans="1:65" s="13" customFormat="1" ht="11.25">
      <c r="B197" s="233"/>
      <c r="C197" s="234"/>
      <c r="D197" s="235" t="s">
        <v>555</v>
      </c>
      <c r="E197" s="236" t="s">
        <v>1</v>
      </c>
      <c r="F197" s="237" t="s">
        <v>1243</v>
      </c>
      <c r="G197" s="234"/>
      <c r="H197" s="238">
        <v>10.5</v>
      </c>
      <c r="I197" s="239"/>
      <c r="J197" s="234"/>
      <c r="K197" s="234"/>
      <c r="L197" s="240"/>
      <c r="M197" s="241"/>
      <c r="N197" s="242"/>
      <c r="O197" s="242"/>
      <c r="P197" s="242"/>
      <c r="Q197" s="242"/>
      <c r="R197" s="242"/>
      <c r="S197" s="242"/>
      <c r="T197" s="243"/>
      <c r="AT197" s="244" t="s">
        <v>555</v>
      </c>
      <c r="AU197" s="244" t="s">
        <v>138</v>
      </c>
      <c r="AV197" s="13" t="s">
        <v>138</v>
      </c>
      <c r="AW197" s="13" t="s">
        <v>32</v>
      </c>
      <c r="AX197" s="13" t="s">
        <v>76</v>
      </c>
      <c r="AY197" s="244" t="s">
        <v>131</v>
      </c>
    </row>
    <row r="198" spans="1:65" s="14" customFormat="1" ht="11.25">
      <c r="B198" s="246"/>
      <c r="C198" s="247"/>
      <c r="D198" s="235" t="s">
        <v>555</v>
      </c>
      <c r="E198" s="248" t="s">
        <v>1</v>
      </c>
      <c r="F198" s="249" t="s">
        <v>1123</v>
      </c>
      <c r="G198" s="247"/>
      <c r="H198" s="250">
        <v>10.5</v>
      </c>
      <c r="I198" s="251"/>
      <c r="J198" s="247"/>
      <c r="K198" s="247"/>
      <c r="L198" s="252"/>
      <c r="M198" s="253"/>
      <c r="N198" s="254"/>
      <c r="O198" s="254"/>
      <c r="P198" s="254"/>
      <c r="Q198" s="254"/>
      <c r="R198" s="254"/>
      <c r="S198" s="254"/>
      <c r="T198" s="255"/>
      <c r="AT198" s="256" t="s">
        <v>555</v>
      </c>
      <c r="AU198" s="256" t="s">
        <v>138</v>
      </c>
      <c r="AV198" s="14" t="s">
        <v>137</v>
      </c>
      <c r="AW198" s="14" t="s">
        <v>32</v>
      </c>
      <c r="AX198" s="14" t="s">
        <v>84</v>
      </c>
      <c r="AY198" s="256" t="s">
        <v>131</v>
      </c>
    </row>
    <row r="199" spans="1:65" s="2" customFormat="1" ht="16.5" customHeight="1">
      <c r="A199" s="33"/>
      <c r="B199" s="34"/>
      <c r="C199" s="203" t="s">
        <v>375</v>
      </c>
      <c r="D199" s="203" t="s">
        <v>133</v>
      </c>
      <c r="E199" s="204" t="s">
        <v>1244</v>
      </c>
      <c r="F199" s="205" t="s">
        <v>1245</v>
      </c>
      <c r="G199" s="206" t="s">
        <v>207</v>
      </c>
      <c r="H199" s="207">
        <v>12</v>
      </c>
      <c r="I199" s="208"/>
      <c r="J199" s="209">
        <f t="shared" ref="J199:J205" si="10">ROUND(I199*H199,2)</f>
        <v>0</v>
      </c>
      <c r="K199" s="210"/>
      <c r="L199" s="38"/>
      <c r="M199" s="211" t="s">
        <v>1</v>
      </c>
      <c r="N199" s="212" t="s">
        <v>42</v>
      </c>
      <c r="O199" s="70"/>
      <c r="P199" s="213">
        <f t="shared" ref="P199:P205" si="11">O199*H199</f>
        <v>0</v>
      </c>
      <c r="Q199" s="213">
        <v>0</v>
      </c>
      <c r="R199" s="213">
        <f t="shared" ref="R199:R205" si="12">Q199*H199</f>
        <v>0</v>
      </c>
      <c r="S199" s="213">
        <v>0</v>
      </c>
      <c r="T199" s="214">
        <f t="shared" ref="T199:T205" si="13"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215" t="s">
        <v>395</v>
      </c>
      <c r="AT199" s="215" t="s">
        <v>133</v>
      </c>
      <c r="AU199" s="215" t="s">
        <v>138</v>
      </c>
      <c r="AY199" s="16" t="s">
        <v>131</v>
      </c>
      <c r="BE199" s="216">
        <f t="shared" ref="BE199:BE205" si="14">IF(N199="základná",J199,0)</f>
        <v>0</v>
      </c>
      <c r="BF199" s="216">
        <f t="shared" ref="BF199:BF205" si="15">IF(N199="znížená",J199,0)</f>
        <v>0</v>
      </c>
      <c r="BG199" s="216">
        <f t="shared" ref="BG199:BG205" si="16">IF(N199="zákl. prenesená",J199,0)</f>
        <v>0</v>
      </c>
      <c r="BH199" s="216">
        <f t="shared" ref="BH199:BH205" si="17">IF(N199="zníž. prenesená",J199,0)</f>
        <v>0</v>
      </c>
      <c r="BI199" s="216">
        <f t="shared" ref="BI199:BI205" si="18">IF(N199="nulová",J199,0)</f>
        <v>0</v>
      </c>
      <c r="BJ199" s="16" t="s">
        <v>138</v>
      </c>
      <c r="BK199" s="216">
        <f t="shared" ref="BK199:BK205" si="19">ROUND(I199*H199,2)</f>
        <v>0</v>
      </c>
      <c r="BL199" s="16" t="s">
        <v>395</v>
      </c>
      <c r="BM199" s="215" t="s">
        <v>910</v>
      </c>
    </row>
    <row r="200" spans="1:65" s="2" customFormat="1" ht="16.5" customHeight="1">
      <c r="A200" s="33"/>
      <c r="B200" s="34"/>
      <c r="C200" s="217" t="s">
        <v>379</v>
      </c>
      <c r="D200" s="217" t="s">
        <v>147</v>
      </c>
      <c r="E200" s="218" t="s">
        <v>1246</v>
      </c>
      <c r="F200" s="219" t="s">
        <v>1247</v>
      </c>
      <c r="G200" s="220" t="s">
        <v>207</v>
      </c>
      <c r="H200" s="221">
        <v>12</v>
      </c>
      <c r="I200" s="222"/>
      <c r="J200" s="223">
        <f t="shared" si="10"/>
        <v>0</v>
      </c>
      <c r="K200" s="224"/>
      <c r="L200" s="225"/>
      <c r="M200" s="226" t="s">
        <v>1</v>
      </c>
      <c r="N200" s="227" t="s">
        <v>42</v>
      </c>
      <c r="O200" s="70"/>
      <c r="P200" s="213">
        <f t="shared" si="11"/>
        <v>0</v>
      </c>
      <c r="Q200" s="213">
        <v>0</v>
      </c>
      <c r="R200" s="213">
        <f t="shared" si="12"/>
        <v>0</v>
      </c>
      <c r="S200" s="213">
        <v>0</v>
      </c>
      <c r="T200" s="214">
        <f t="shared" si="13"/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215" t="s">
        <v>1121</v>
      </c>
      <c r="AT200" s="215" t="s">
        <v>147</v>
      </c>
      <c r="AU200" s="215" t="s">
        <v>138</v>
      </c>
      <c r="AY200" s="16" t="s">
        <v>131</v>
      </c>
      <c r="BE200" s="216">
        <f t="shared" si="14"/>
        <v>0</v>
      </c>
      <c r="BF200" s="216">
        <f t="shared" si="15"/>
        <v>0</v>
      </c>
      <c r="BG200" s="216">
        <f t="shared" si="16"/>
        <v>0</v>
      </c>
      <c r="BH200" s="216">
        <f t="shared" si="17"/>
        <v>0</v>
      </c>
      <c r="BI200" s="216">
        <f t="shared" si="18"/>
        <v>0</v>
      </c>
      <c r="BJ200" s="16" t="s">
        <v>138</v>
      </c>
      <c r="BK200" s="216">
        <f t="shared" si="19"/>
        <v>0</v>
      </c>
      <c r="BL200" s="16" t="s">
        <v>395</v>
      </c>
      <c r="BM200" s="215" t="s">
        <v>918</v>
      </c>
    </row>
    <row r="201" spans="1:65" s="2" customFormat="1" ht="21.75" customHeight="1">
      <c r="A201" s="33"/>
      <c r="B201" s="34"/>
      <c r="C201" s="203" t="s">
        <v>383</v>
      </c>
      <c r="D201" s="203" t="s">
        <v>133</v>
      </c>
      <c r="E201" s="204" t="s">
        <v>1248</v>
      </c>
      <c r="F201" s="205" t="s">
        <v>1249</v>
      </c>
      <c r="G201" s="206" t="s">
        <v>983</v>
      </c>
      <c r="H201" s="207">
        <v>150</v>
      </c>
      <c r="I201" s="208"/>
      <c r="J201" s="209">
        <f t="shared" si="10"/>
        <v>0</v>
      </c>
      <c r="K201" s="210"/>
      <c r="L201" s="38"/>
      <c r="M201" s="211" t="s">
        <v>1</v>
      </c>
      <c r="N201" s="212" t="s">
        <v>42</v>
      </c>
      <c r="O201" s="70"/>
      <c r="P201" s="213">
        <f t="shared" si="11"/>
        <v>0</v>
      </c>
      <c r="Q201" s="213">
        <v>0</v>
      </c>
      <c r="R201" s="213">
        <f t="shared" si="12"/>
        <v>0</v>
      </c>
      <c r="S201" s="213">
        <v>0</v>
      </c>
      <c r="T201" s="214">
        <f t="shared" si="13"/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215" t="s">
        <v>395</v>
      </c>
      <c r="AT201" s="215" t="s">
        <v>133</v>
      </c>
      <c r="AU201" s="215" t="s">
        <v>138</v>
      </c>
      <c r="AY201" s="16" t="s">
        <v>131</v>
      </c>
      <c r="BE201" s="216">
        <f t="shared" si="14"/>
        <v>0</v>
      </c>
      <c r="BF201" s="216">
        <f t="shared" si="15"/>
        <v>0</v>
      </c>
      <c r="BG201" s="216">
        <f t="shared" si="16"/>
        <v>0</v>
      </c>
      <c r="BH201" s="216">
        <f t="shared" si="17"/>
        <v>0</v>
      </c>
      <c r="BI201" s="216">
        <f t="shared" si="18"/>
        <v>0</v>
      </c>
      <c r="BJ201" s="16" t="s">
        <v>138</v>
      </c>
      <c r="BK201" s="216">
        <f t="shared" si="19"/>
        <v>0</v>
      </c>
      <c r="BL201" s="16" t="s">
        <v>395</v>
      </c>
      <c r="BM201" s="215" t="s">
        <v>926</v>
      </c>
    </row>
    <row r="202" spans="1:65" s="2" customFormat="1" ht="16.5" customHeight="1">
      <c r="A202" s="33"/>
      <c r="B202" s="34"/>
      <c r="C202" s="217" t="s">
        <v>387</v>
      </c>
      <c r="D202" s="217" t="s">
        <v>147</v>
      </c>
      <c r="E202" s="218" t="s">
        <v>1250</v>
      </c>
      <c r="F202" s="219" t="s">
        <v>1251</v>
      </c>
      <c r="G202" s="220" t="s">
        <v>983</v>
      </c>
      <c r="H202" s="221">
        <v>150</v>
      </c>
      <c r="I202" s="222"/>
      <c r="J202" s="223">
        <f t="shared" si="10"/>
        <v>0</v>
      </c>
      <c r="K202" s="224"/>
      <c r="L202" s="225"/>
      <c r="M202" s="226" t="s">
        <v>1</v>
      </c>
      <c r="N202" s="227" t="s">
        <v>42</v>
      </c>
      <c r="O202" s="70"/>
      <c r="P202" s="213">
        <f t="shared" si="11"/>
        <v>0</v>
      </c>
      <c r="Q202" s="213">
        <v>0</v>
      </c>
      <c r="R202" s="213">
        <f t="shared" si="12"/>
        <v>0</v>
      </c>
      <c r="S202" s="213">
        <v>0</v>
      </c>
      <c r="T202" s="214">
        <f t="shared" si="13"/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215" t="s">
        <v>1121</v>
      </c>
      <c r="AT202" s="215" t="s">
        <v>147</v>
      </c>
      <c r="AU202" s="215" t="s">
        <v>138</v>
      </c>
      <c r="AY202" s="16" t="s">
        <v>131</v>
      </c>
      <c r="BE202" s="216">
        <f t="shared" si="14"/>
        <v>0</v>
      </c>
      <c r="BF202" s="216">
        <f t="shared" si="15"/>
        <v>0</v>
      </c>
      <c r="BG202" s="216">
        <f t="shared" si="16"/>
        <v>0</v>
      </c>
      <c r="BH202" s="216">
        <f t="shared" si="17"/>
        <v>0</v>
      </c>
      <c r="BI202" s="216">
        <f t="shared" si="18"/>
        <v>0</v>
      </c>
      <c r="BJ202" s="16" t="s">
        <v>138</v>
      </c>
      <c r="BK202" s="216">
        <f t="shared" si="19"/>
        <v>0</v>
      </c>
      <c r="BL202" s="16" t="s">
        <v>395</v>
      </c>
      <c r="BM202" s="215" t="s">
        <v>1252</v>
      </c>
    </row>
    <row r="203" spans="1:65" s="2" customFormat="1" ht="16.5" customHeight="1">
      <c r="A203" s="33"/>
      <c r="B203" s="34"/>
      <c r="C203" s="203" t="s">
        <v>391</v>
      </c>
      <c r="D203" s="203" t="s">
        <v>133</v>
      </c>
      <c r="E203" s="204" t="s">
        <v>1253</v>
      </c>
      <c r="F203" s="205" t="s">
        <v>1254</v>
      </c>
      <c r="G203" s="206" t="s">
        <v>945</v>
      </c>
      <c r="H203" s="245"/>
      <c r="I203" s="208"/>
      <c r="J203" s="209">
        <f t="shared" si="10"/>
        <v>0</v>
      </c>
      <c r="K203" s="210"/>
      <c r="L203" s="38"/>
      <c r="M203" s="211" t="s">
        <v>1</v>
      </c>
      <c r="N203" s="212" t="s">
        <v>42</v>
      </c>
      <c r="O203" s="70"/>
      <c r="P203" s="213">
        <f t="shared" si="11"/>
        <v>0</v>
      </c>
      <c r="Q203" s="213">
        <v>0</v>
      </c>
      <c r="R203" s="213">
        <f t="shared" si="12"/>
        <v>0</v>
      </c>
      <c r="S203" s="213">
        <v>0</v>
      </c>
      <c r="T203" s="214">
        <f t="shared" si="13"/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215" t="s">
        <v>395</v>
      </c>
      <c r="AT203" s="215" t="s">
        <v>133</v>
      </c>
      <c r="AU203" s="215" t="s">
        <v>138</v>
      </c>
      <c r="AY203" s="16" t="s">
        <v>131</v>
      </c>
      <c r="BE203" s="216">
        <f t="shared" si="14"/>
        <v>0</v>
      </c>
      <c r="BF203" s="216">
        <f t="shared" si="15"/>
        <v>0</v>
      </c>
      <c r="BG203" s="216">
        <f t="shared" si="16"/>
        <v>0</v>
      </c>
      <c r="BH203" s="216">
        <f t="shared" si="17"/>
        <v>0</v>
      </c>
      <c r="BI203" s="216">
        <f t="shared" si="18"/>
        <v>0</v>
      </c>
      <c r="BJ203" s="16" t="s">
        <v>138</v>
      </c>
      <c r="BK203" s="216">
        <f t="shared" si="19"/>
        <v>0</v>
      </c>
      <c r="BL203" s="16" t="s">
        <v>395</v>
      </c>
      <c r="BM203" s="215" t="s">
        <v>1255</v>
      </c>
    </row>
    <row r="204" spans="1:65" s="2" customFormat="1" ht="16.5" customHeight="1">
      <c r="A204" s="33"/>
      <c r="B204" s="34"/>
      <c r="C204" s="203" t="s">
        <v>395</v>
      </c>
      <c r="D204" s="203" t="s">
        <v>133</v>
      </c>
      <c r="E204" s="204" t="s">
        <v>1256</v>
      </c>
      <c r="F204" s="205" t="s">
        <v>1257</v>
      </c>
      <c r="G204" s="206" t="s">
        <v>945</v>
      </c>
      <c r="H204" s="245"/>
      <c r="I204" s="208"/>
      <c r="J204" s="209">
        <f t="shared" si="10"/>
        <v>0</v>
      </c>
      <c r="K204" s="210"/>
      <c r="L204" s="38"/>
      <c r="M204" s="211" t="s">
        <v>1</v>
      </c>
      <c r="N204" s="212" t="s">
        <v>42</v>
      </c>
      <c r="O204" s="70"/>
      <c r="P204" s="213">
        <f t="shared" si="11"/>
        <v>0</v>
      </c>
      <c r="Q204" s="213">
        <v>0</v>
      </c>
      <c r="R204" s="213">
        <f t="shared" si="12"/>
        <v>0</v>
      </c>
      <c r="S204" s="213">
        <v>0</v>
      </c>
      <c r="T204" s="214">
        <f t="shared" si="13"/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215" t="s">
        <v>395</v>
      </c>
      <c r="AT204" s="215" t="s">
        <v>133</v>
      </c>
      <c r="AU204" s="215" t="s">
        <v>138</v>
      </c>
      <c r="AY204" s="16" t="s">
        <v>131</v>
      </c>
      <c r="BE204" s="216">
        <f t="shared" si="14"/>
        <v>0</v>
      </c>
      <c r="BF204" s="216">
        <f t="shared" si="15"/>
        <v>0</v>
      </c>
      <c r="BG204" s="216">
        <f t="shared" si="16"/>
        <v>0</v>
      </c>
      <c r="BH204" s="216">
        <f t="shared" si="17"/>
        <v>0</v>
      </c>
      <c r="BI204" s="216">
        <f t="shared" si="18"/>
        <v>0</v>
      </c>
      <c r="BJ204" s="16" t="s">
        <v>138</v>
      </c>
      <c r="BK204" s="216">
        <f t="shared" si="19"/>
        <v>0</v>
      </c>
      <c r="BL204" s="16" t="s">
        <v>395</v>
      </c>
      <c r="BM204" s="215" t="s">
        <v>1258</v>
      </c>
    </row>
    <row r="205" spans="1:65" s="2" customFormat="1" ht="16.5" customHeight="1">
      <c r="A205" s="33"/>
      <c r="B205" s="34"/>
      <c r="C205" s="203" t="s">
        <v>399</v>
      </c>
      <c r="D205" s="203" t="s">
        <v>133</v>
      </c>
      <c r="E205" s="204" t="s">
        <v>1259</v>
      </c>
      <c r="F205" s="205" t="s">
        <v>1260</v>
      </c>
      <c r="G205" s="206" t="s">
        <v>207</v>
      </c>
      <c r="H205" s="207">
        <v>1</v>
      </c>
      <c r="I205" s="208"/>
      <c r="J205" s="209">
        <f t="shared" si="10"/>
        <v>0</v>
      </c>
      <c r="K205" s="210"/>
      <c r="L205" s="38"/>
      <c r="M205" s="211" t="s">
        <v>1</v>
      </c>
      <c r="N205" s="212" t="s">
        <v>42</v>
      </c>
      <c r="O205" s="70"/>
      <c r="P205" s="213">
        <f t="shared" si="11"/>
        <v>0</v>
      </c>
      <c r="Q205" s="213">
        <v>0</v>
      </c>
      <c r="R205" s="213">
        <f t="shared" si="12"/>
        <v>0</v>
      </c>
      <c r="S205" s="213">
        <v>0</v>
      </c>
      <c r="T205" s="214">
        <f t="shared" si="13"/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215" t="s">
        <v>395</v>
      </c>
      <c r="AT205" s="215" t="s">
        <v>133</v>
      </c>
      <c r="AU205" s="215" t="s">
        <v>138</v>
      </c>
      <c r="AY205" s="16" t="s">
        <v>131</v>
      </c>
      <c r="BE205" s="216">
        <f t="shared" si="14"/>
        <v>0</v>
      </c>
      <c r="BF205" s="216">
        <f t="shared" si="15"/>
        <v>0</v>
      </c>
      <c r="BG205" s="216">
        <f t="shared" si="16"/>
        <v>0</v>
      </c>
      <c r="BH205" s="216">
        <f t="shared" si="17"/>
        <v>0</v>
      </c>
      <c r="BI205" s="216">
        <f t="shared" si="18"/>
        <v>0</v>
      </c>
      <c r="BJ205" s="16" t="s">
        <v>138</v>
      </c>
      <c r="BK205" s="216">
        <f t="shared" si="19"/>
        <v>0</v>
      </c>
      <c r="BL205" s="16" t="s">
        <v>395</v>
      </c>
      <c r="BM205" s="215" t="s">
        <v>1261</v>
      </c>
    </row>
    <row r="206" spans="1:65" s="12" customFormat="1" ht="22.9" customHeight="1">
      <c r="B206" s="187"/>
      <c r="C206" s="188"/>
      <c r="D206" s="189" t="s">
        <v>75</v>
      </c>
      <c r="E206" s="201" t="s">
        <v>1262</v>
      </c>
      <c r="F206" s="201" t="s">
        <v>1263</v>
      </c>
      <c r="G206" s="188"/>
      <c r="H206" s="188"/>
      <c r="I206" s="191"/>
      <c r="J206" s="202">
        <f>BK206</f>
        <v>0</v>
      </c>
      <c r="K206" s="188"/>
      <c r="L206" s="193"/>
      <c r="M206" s="194"/>
      <c r="N206" s="195"/>
      <c r="O206" s="195"/>
      <c r="P206" s="196">
        <f>SUM(P207:P210)</f>
        <v>0</v>
      </c>
      <c r="Q206" s="195"/>
      <c r="R206" s="196">
        <f>SUM(R207:R210)</f>
        <v>0</v>
      </c>
      <c r="S206" s="195"/>
      <c r="T206" s="197">
        <f>SUM(T207:T210)</f>
        <v>0</v>
      </c>
      <c r="AR206" s="198" t="s">
        <v>84</v>
      </c>
      <c r="AT206" s="199" t="s">
        <v>75</v>
      </c>
      <c r="AU206" s="199" t="s">
        <v>84</v>
      </c>
      <c r="AY206" s="198" t="s">
        <v>131</v>
      </c>
      <c r="BK206" s="200">
        <f>SUM(BK207:BK210)</f>
        <v>0</v>
      </c>
    </row>
    <row r="207" spans="1:65" s="2" customFormat="1" ht="16.5" customHeight="1">
      <c r="A207" s="33"/>
      <c r="B207" s="34"/>
      <c r="C207" s="203" t="s">
        <v>404</v>
      </c>
      <c r="D207" s="203" t="s">
        <v>133</v>
      </c>
      <c r="E207" s="204" t="s">
        <v>1264</v>
      </c>
      <c r="F207" s="205" t="s">
        <v>1265</v>
      </c>
      <c r="G207" s="206" t="s">
        <v>207</v>
      </c>
      <c r="H207" s="207">
        <v>1</v>
      </c>
      <c r="I207" s="208"/>
      <c r="J207" s="209">
        <f>ROUND(I207*H207,2)</f>
        <v>0</v>
      </c>
      <c r="K207" s="210"/>
      <c r="L207" s="38"/>
      <c r="M207" s="211" t="s">
        <v>1</v>
      </c>
      <c r="N207" s="212" t="s">
        <v>42</v>
      </c>
      <c r="O207" s="70"/>
      <c r="P207" s="213">
        <f>O207*H207</f>
        <v>0</v>
      </c>
      <c r="Q207" s="213">
        <v>0</v>
      </c>
      <c r="R207" s="213">
        <f>Q207*H207</f>
        <v>0</v>
      </c>
      <c r="S207" s="213">
        <v>0</v>
      </c>
      <c r="T207" s="214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215" t="s">
        <v>137</v>
      </c>
      <c r="AT207" s="215" t="s">
        <v>133</v>
      </c>
      <c r="AU207" s="215" t="s">
        <v>138</v>
      </c>
      <c r="AY207" s="16" t="s">
        <v>131</v>
      </c>
      <c r="BE207" s="216">
        <f>IF(N207="základná",J207,0)</f>
        <v>0</v>
      </c>
      <c r="BF207" s="216">
        <f>IF(N207="znížená",J207,0)</f>
        <v>0</v>
      </c>
      <c r="BG207" s="216">
        <f>IF(N207="zákl. prenesená",J207,0)</f>
        <v>0</v>
      </c>
      <c r="BH207" s="216">
        <f>IF(N207="zníž. prenesená",J207,0)</f>
        <v>0</v>
      </c>
      <c r="BI207" s="216">
        <f>IF(N207="nulová",J207,0)</f>
        <v>0</v>
      </c>
      <c r="BJ207" s="16" t="s">
        <v>138</v>
      </c>
      <c r="BK207" s="216">
        <f>ROUND(I207*H207,2)</f>
        <v>0</v>
      </c>
      <c r="BL207" s="16" t="s">
        <v>137</v>
      </c>
      <c r="BM207" s="215" t="s">
        <v>1266</v>
      </c>
    </row>
    <row r="208" spans="1:65" s="2" customFormat="1" ht="21.75" customHeight="1">
      <c r="A208" s="33"/>
      <c r="B208" s="34"/>
      <c r="C208" s="217" t="s">
        <v>410</v>
      </c>
      <c r="D208" s="217" t="s">
        <v>147</v>
      </c>
      <c r="E208" s="218" t="s">
        <v>1267</v>
      </c>
      <c r="F208" s="219" t="s">
        <v>1268</v>
      </c>
      <c r="G208" s="220" t="s">
        <v>207</v>
      </c>
      <c r="H208" s="221">
        <v>1</v>
      </c>
      <c r="I208" s="222"/>
      <c r="J208" s="223">
        <f>ROUND(I208*H208,2)</f>
        <v>0</v>
      </c>
      <c r="K208" s="224"/>
      <c r="L208" s="225"/>
      <c r="M208" s="226" t="s">
        <v>1</v>
      </c>
      <c r="N208" s="227" t="s">
        <v>42</v>
      </c>
      <c r="O208" s="70"/>
      <c r="P208" s="213">
        <f>O208*H208</f>
        <v>0</v>
      </c>
      <c r="Q208" s="213">
        <v>0</v>
      </c>
      <c r="R208" s="213">
        <f>Q208*H208</f>
        <v>0</v>
      </c>
      <c r="S208" s="213">
        <v>0</v>
      </c>
      <c r="T208" s="214">
        <f>S208*H208</f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215" t="s">
        <v>151</v>
      </c>
      <c r="AT208" s="215" t="s">
        <v>147</v>
      </c>
      <c r="AU208" s="215" t="s">
        <v>138</v>
      </c>
      <c r="AY208" s="16" t="s">
        <v>131</v>
      </c>
      <c r="BE208" s="216">
        <f>IF(N208="základná",J208,0)</f>
        <v>0</v>
      </c>
      <c r="BF208" s="216">
        <f>IF(N208="znížená",J208,0)</f>
        <v>0</v>
      </c>
      <c r="BG208" s="216">
        <f>IF(N208="zákl. prenesená",J208,0)</f>
        <v>0</v>
      </c>
      <c r="BH208" s="216">
        <f>IF(N208="zníž. prenesená",J208,0)</f>
        <v>0</v>
      </c>
      <c r="BI208" s="216">
        <f>IF(N208="nulová",J208,0)</f>
        <v>0</v>
      </c>
      <c r="BJ208" s="16" t="s">
        <v>138</v>
      </c>
      <c r="BK208" s="216">
        <f>ROUND(I208*H208,2)</f>
        <v>0</v>
      </c>
      <c r="BL208" s="16" t="s">
        <v>137</v>
      </c>
      <c r="BM208" s="215" t="s">
        <v>1269</v>
      </c>
    </row>
    <row r="209" spans="1:65" s="2" customFormat="1" ht="16.5" customHeight="1">
      <c r="A209" s="33"/>
      <c r="B209" s="34"/>
      <c r="C209" s="203" t="s">
        <v>414</v>
      </c>
      <c r="D209" s="203" t="s">
        <v>133</v>
      </c>
      <c r="E209" s="204" t="s">
        <v>1270</v>
      </c>
      <c r="F209" s="205" t="s">
        <v>1271</v>
      </c>
      <c r="G209" s="206" t="s">
        <v>207</v>
      </c>
      <c r="H209" s="207">
        <v>1</v>
      </c>
      <c r="I209" s="208"/>
      <c r="J209" s="209">
        <f>ROUND(I209*H209,2)</f>
        <v>0</v>
      </c>
      <c r="K209" s="210"/>
      <c r="L209" s="38"/>
      <c r="M209" s="211" t="s">
        <v>1</v>
      </c>
      <c r="N209" s="212" t="s">
        <v>42</v>
      </c>
      <c r="O209" s="70"/>
      <c r="P209" s="213">
        <f>O209*H209</f>
        <v>0</v>
      </c>
      <c r="Q209" s="213">
        <v>0</v>
      </c>
      <c r="R209" s="213">
        <f>Q209*H209</f>
        <v>0</v>
      </c>
      <c r="S209" s="213">
        <v>0</v>
      </c>
      <c r="T209" s="214">
        <f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215" t="s">
        <v>137</v>
      </c>
      <c r="AT209" s="215" t="s">
        <v>133</v>
      </c>
      <c r="AU209" s="215" t="s">
        <v>138</v>
      </c>
      <c r="AY209" s="16" t="s">
        <v>131</v>
      </c>
      <c r="BE209" s="216">
        <f>IF(N209="základná",J209,0)</f>
        <v>0</v>
      </c>
      <c r="BF209" s="216">
        <f>IF(N209="znížená",J209,0)</f>
        <v>0</v>
      </c>
      <c r="BG209" s="216">
        <f>IF(N209="zákl. prenesená",J209,0)</f>
        <v>0</v>
      </c>
      <c r="BH209" s="216">
        <f>IF(N209="zníž. prenesená",J209,0)</f>
        <v>0</v>
      </c>
      <c r="BI209" s="216">
        <f>IF(N209="nulová",J209,0)</f>
        <v>0</v>
      </c>
      <c r="BJ209" s="16" t="s">
        <v>138</v>
      </c>
      <c r="BK209" s="216">
        <f>ROUND(I209*H209,2)</f>
        <v>0</v>
      </c>
      <c r="BL209" s="16" t="s">
        <v>137</v>
      </c>
      <c r="BM209" s="215" t="s">
        <v>1272</v>
      </c>
    </row>
    <row r="210" spans="1:65" s="2" customFormat="1" ht="16.5" customHeight="1">
      <c r="A210" s="33"/>
      <c r="B210" s="34"/>
      <c r="C210" s="217" t="s">
        <v>418</v>
      </c>
      <c r="D210" s="217" t="s">
        <v>147</v>
      </c>
      <c r="E210" s="218" t="s">
        <v>1273</v>
      </c>
      <c r="F210" s="219" t="s">
        <v>1274</v>
      </c>
      <c r="G210" s="220" t="s">
        <v>207</v>
      </c>
      <c r="H210" s="221">
        <v>1</v>
      </c>
      <c r="I210" s="222"/>
      <c r="J210" s="223">
        <f>ROUND(I210*H210,2)</f>
        <v>0</v>
      </c>
      <c r="K210" s="224"/>
      <c r="L210" s="225"/>
      <c r="M210" s="226" t="s">
        <v>1</v>
      </c>
      <c r="N210" s="227" t="s">
        <v>42</v>
      </c>
      <c r="O210" s="70"/>
      <c r="P210" s="213">
        <f>O210*H210</f>
        <v>0</v>
      </c>
      <c r="Q210" s="213">
        <v>0</v>
      </c>
      <c r="R210" s="213">
        <f>Q210*H210</f>
        <v>0</v>
      </c>
      <c r="S210" s="213">
        <v>0</v>
      </c>
      <c r="T210" s="214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215" t="s">
        <v>151</v>
      </c>
      <c r="AT210" s="215" t="s">
        <v>147</v>
      </c>
      <c r="AU210" s="215" t="s">
        <v>138</v>
      </c>
      <c r="AY210" s="16" t="s">
        <v>131</v>
      </c>
      <c r="BE210" s="216">
        <f>IF(N210="základná",J210,0)</f>
        <v>0</v>
      </c>
      <c r="BF210" s="216">
        <f>IF(N210="znížená",J210,0)</f>
        <v>0</v>
      </c>
      <c r="BG210" s="216">
        <f>IF(N210="zákl. prenesená",J210,0)</f>
        <v>0</v>
      </c>
      <c r="BH210" s="216">
        <f>IF(N210="zníž. prenesená",J210,0)</f>
        <v>0</v>
      </c>
      <c r="BI210" s="216">
        <f>IF(N210="nulová",J210,0)</f>
        <v>0</v>
      </c>
      <c r="BJ210" s="16" t="s">
        <v>138</v>
      </c>
      <c r="BK210" s="216">
        <f>ROUND(I210*H210,2)</f>
        <v>0</v>
      </c>
      <c r="BL210" s="16" t="s">
        <v>137</v>
      </c>
      <c r="BM210" s="215" t="s">
        <v>1275</v>
      </c>
    </row>
    <row r="211" spans="1:65" s="12" customFormat="1" ht="25.9" customHeight="1">
      <c r="B211" s="187"/>
      <c r="C211" s="188"/>
      <c r="D211" s="189" t="s">
        <v>75</v>
      </c>
      <c r="E211" s="190" t="s">
        <v>1276</v>
      </c>
      <c r="F211" s="190" t="s">
        <v>1277</v>
      </c>
      <c r="G211" s="188"/>
      <c r="H211" s="188"/>
      <c r="I211" s="191"/>
      <c r="J211" s="192">
        <f>BK211</f>
        <v>0</v>
      </c>
      <c r="K211" s="188"/>
      <c r="L211" s="193"/>
      <c r="M211" s="194"/>
      <c r="N211" s="195"/>
      <c r="O211" s="195"/>
      <c r="P211" s="196">
        <f>SUM(P212:P214)</f>
        <v>0</v>
      </c>
      <c r="Q211" s="195"/>
      <c r="R211" s="196">
        <f>SUM(R212:R214)</f>
        <v>0</v>
      </c>
      <c r="S211" s="195"/>
      <c r="T211" s="197">
        <f>SUM(T212:T214)</f>
        <v>0</v>
      </c>
      <c r="AR211" s="198" t="s">
        <v>137</v>
      </c>
      <c r="AT211" s="199" t="s">
        <v>75</v>
      </c>
      <c r="AU211" s="199" t="s">
        <v>76</v>
      </c>
      <c r="AY211" s="198" t="s">
        <v>131</v>
      </c>
      <c r="BK211" s="200">
        <f>SUM(BK212:BK214)</f>
        <v>0</v>
      </c>
    </row>
    <row r="212" spans="1:65" s="2" customFormat="1" ht="21.75" customHeight="1">
      <c r="A212" s="33"/>
      <c r="B212" s="34"/>
      <c r="C212" s="203" t="s">
        <v>422</v>
      </c>
      <c r="D212" s="203" t="s">
        <v>133</v>
      </c>
      <c r="E212" s="204" t="s">
        <v>1278</v>
      </c>
      <c r="F212" s="205" t="s">
        <v>1279</v>
      </c>
      <c r="G212" s="206" t="s">
        <v>1108</v>
      </c>
      <c r="H212" s="207">
        <v>15</v>
      </c>
      <c r="I212" s="208"/>
      <c r="J212" s="209">
        <f>ROUND(I212*H212,2)</f>
        <v>0</v>
      </c>
      <c r="K212" s="210"/>
      <c r="L212" s="38"/>
      <c r="M212" s="211" t="s">
        <v>1</v>
      </c>
      <c r="N212" s="212" t="s">
        <v>42</v>
      </c>
      <c r="O212" s="70"/>
      <c r="P212" s="213">
        <f>O212*H212</f>
        <v>0</v>
      </c>
      <c r="Q212" s="213">
        <v>0</v>
      </c>
      <c r="R212" s="213">
        <f>Q212*H212</f>
        <v>0</v>
      </c>
      <c r="S212" s="213">
        <v>0</v>
      </c>
      <c r="T212" s="214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215" t="s">
        <v>1104</v>
      </c>
      <c r="AT212" s="215" t="s">
        <v>133</v>
      </c>
      <c r="AU212" s="215" t="s">
        <v>84</v>
      </c>
      <c r="AY212" s="16" t="s">
        <v>131</v>
      </c>
      <c r="BE212" s="216">
        <f>IF(N212="základná",J212,0)</f>
        <v>0</v>
      </c>
      <c r="BF212" s="216">
        <f>IF(N212="znížená",J212,0)</f>
        <v>0</v>
      </c>
      <c r="BG212" s="216">
        <f>IF(N212="zákl. prenesená",J212,0)</f>
        <v>0</v>
      </c>
      <c r="BH212" s="216">
        <f>IF(N212="zníž. prenesená",J212,0)</f>
        <v>0</v>
      </c>
      <c r="BI212" s="216">
        <f>IF(N212="nulová",J212,0)</f>
        <v>0</v>
      </c>
      <c r="BJ212" s="16" t="s">
        <v>138</v>
      </c>
      <c r="BK212" s="216">
        <f>ROUND(I212*H212,2)</f>
        <v>0</v>
      </c>
      <c r="BL212" s="16" t="s">
        <v>1104</v>
      </c>
      <c r="BM212" s="215" t="s">
        <v>1280</v>
      </c>
    </row>
    <row r="213" spans="1:65" s="2" customFormat="1" ht="21.75" customHeight="1">
      <c r="A213" s="33"/>
      <c r="B213" s="34"/>
      <c r="C213" s="203" t="s">
        <v>426</v>
      </c>
      <c r="D213" s="203" t="s">
        <v>133</v>
      </c>
      <c r="E213" s="204" t="s">
        <v>1281</v>
      </c>
      <c r="F213" s="205" t="s">
        <v>1282</v>
      </c>
      <c r="G213" s="206" t="s">
        <v>1108</v>
      </c>
      <c r="H213" s="207">
        <v>8</v>
      </c>
      <c r="I213" s="208"/>
      <c r="J213" s="209">
        <f>ROUND(I213*H213,2)</f>
        <v>0</v>
      </c>
      <c r="K213" s="210"/>
      <c r="L213" s="38"/>
      <c r="M213" s="211" t="s">
        <v>1</v>
      </c>
      <c r="N213" s="212" t="s">
        <v>42</v>
      </c>
      <c r="O213" s="70"/>
      <c r="P213" s="213">
        <f>O213*H213</f>
        <v>0</v>
      </c>
      <c r="Q213" s="213">
        <v>0</v>
      </c>
      <c r="R213" s="213">
        <f>Q213*H213</f>
        <v>0</v>
      </c>
      <c r="S213" s="213">
        <v>0</v>
      </c>
      <c r="T213" s="214">
        <f>S213*H213</f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215" t="s">
        <v>1104</v>
      </c>
      <c r="AT213" s="215" t="s">
        <v>133</v>
      </c>
      <c r="AU213" s="215" t="s">
        <v>84</v>
      </c>
      <c r="AY213" s="16" t="s">
        <v>131</v>
      </c>
      <c r="BE213" s="216">
        <f>IF(N213="základná",J213,0)</f>
        <v>0</v>
      </c>
      <c r="BF213" s="216">
        <f>IF(N213="znížená",J213,0)</f>
        <v>0</v>
      </c>
      <c r="BG213" s="216">
        <f>IF(N213="zákl. prenesená",J213,0)</f>
        <v>0</v>
      </c>
      <c r="BH213" s="216">
        <f>IF(N213="zníž. prenesená",J213,0)</f>
        <v>0</v>
      </c>
      <c r="BI213" s="216">
        <f>IF(N213="nulová",J213,0)</f>
        <v>0</v>
      </c>
      <c r="BJ213" s="16" t="s">
        <v>138</v>
      </c>
      <c r="BK213" s="216">
        <f>ROUND(I213*H213,2)</f>
        <v>0</v>
      </c>
      <c r="BL213" s="16" t="s">
        <v>1104</v>
      </c>
      <c r="BM213" s="215" t="s">
        <v>1283</v>
      </c>
    </row>
    <row r="214" spans="1:65" s="2" customFormat="1" ht="44.25" customHeight="1">
      <c r="A214" s="33"/>
      <c r="B214" s="34"/>
      <c r="C214" s="203" t="s">
        <v>432</v>
      </c>
      <c r="D214" s="203" t="s">
        <v>133</v>
      </c>
      <c r="E214" s="204" t="s">
        <v>1284</v>
      </c>
      <c r="F214" s="205" t="s">
        <v>1285</v>
      </c>
      <c r="G214" s="206" t="s">
        <v>1108</v>
      </c>
      <c r="H214" s="207">
        <v>3</v>
      </c>
      <c r="I214" s="208"/>
      <c r="J214" s="209">
        <f>ROUND(I214*H214,2)</f>
        <v>0</v>
      </c>
      <c r="K214" s="210"/>
      <c r="L214" s="38"/>
      <c r="M214" s="228" t="s">
        <v>1</v>
      </c>
      <c r="N214" s="229" t="s">
        <v>42</v>
      </c>
      <c r="O214" s="230"/>
      <c r="P214" s="231">
        <f>O214*H214</f>
        <v>0</v>
      </c>
      <c r="Q214" s="231">
        <v>0</v>
      </c>
      <c r="R214" s="231">
        <f>Q214*H214</f>
        <v>0</v>
      </c>
      <c r="S214" s="231">
        <v>0</v>
      </c>
      <c r="T214" s="232">
        <f>S214*H214</f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215" t="s">
        <v>1104</v>
      </c>
      <c r="AT214" s="215" t="s">
        <v>133</v>
      </c>
      <c r="AU214" s="215" t="s">
        <v>84</v>
      </c>
      <c r="AY214" s="16" t="s">
        <v>131</v>
      </c>
      <c r="BE214" s="216">
        <f>IF(N214="základná",J214,0)</f>
        <v>0</v>
      </c>
      <c r="BF214" s="216">
        <f>IF(N214="znížená",J214,0)</f>
        <v>0</v>
      </c>
      <c r="BG214" s="216">
        <f>IF(N214="zákl. prenesená",J214,0)</f>
        <v>0</v>
      </c>
      <c r="BH214" s="216">
        <f>IF(N214="zníž. prenesená",J214,0)</f>
        <v>0</v>
      </c>
      <c r="BI214" s="216">
        <f>IF(N214="nulová",J214,0)</f>
        <v>0</v>
      </c>
      <c r="BJ214" s="16" t="s">
        <v>138</v>
      </c>
      <c r="BK214" s="216">
        <f>ROUND(I214*H214,2)</f>
        <v>0</v>
      </c>
      <c r="BL214" s="16" t="s">
        <v>1104</v>
      </c>
      <c r="BM214" s="215" t="s">
        <v>1286</v>
      </c>
    </row>
    <row r="215" spans="1:65" s="2" customFormat="1" ht="6.95" customHeight="1">
      <c r="A215" s="33"/>
      <c r="B215" s="53"/>
      <c r="C215" s="54"/>
      <c r="D215" s="54"/>
      <c r="E215" s="54"/>
      <c r="F215" s="54"/>
      <c r="G215" s="54"/>
      <c r="H215" s="54"/>
      <c r="I215" s="151"/>
      <c r="J215" s="54"/>
      <c r="K215" s="54"/>
      <c r="L215" s="38"/>
      <c r="M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</row>
  </sheetData>
  <sheetProtection algorithmName="SHA-512" hashValue="OURll/bt8uI+Rsd2rPBqpsk1RaVpk9qhe/vKuvI13h+/9Hr0p8Egv8P7B/3qyWbTc0SWsVyOeO4zAeehHXxhOQ==" saltValue="IuSDbhZ8fMOIgIf1nvPgAhTIcxgZrEwgPAi4JzzFkBfIV9CWDkdoBxMVLONtjDDloNKAdVdvHaeo6dINbNlnKw==" spinCount="100000" sheet="1" objects="1" scenarios="1" formatColumns="0" formatRows="0" autoFilter="0"/>
  <autoFilter ref="C119:K214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01 - Rozšírenie</vt:lpstr>
      <vt:lpstr>02 - Stavebné úpravy</vt:lpstr>
      <vt:lpstr>03 - TZB</vt:lpstr>
      <vt:lpstr>04 - Elektroinštalácia</vt:lpstr>
      <vt:lpstr>'01 - Rozšírenie'!Názvy_tlače</vt:lpstr>
      <vt:lpstr>'02 - Stavebné úpravy'!Názvy_tlače</vt:lpstr>
      <vt:lpstr>'03 - TZB'!Názvy_tlače</vt:lpstr>
      <vt:lpstr>'04 - Elektroinštalácia'!Názvy_tlače</vt:lpstr>
      <vt:lpstr>'Rekapitulácia stavby'!Názvy_tlače</vt:lpstr>
      <vt:lpstr>'01 - Rozšírenie'!Oblasť_tlače</vt:lpstr>
      <vt:lpstr>'02 - Stavebné úpravy'!Oblasť_tlače</vt:lpstr>
      <vt:lpstr>'03 - TZB'!Oblasť_tlače</vt:lpstr>
      <vt:lpstr>'04 - Elektroinštalácia'!Oblasť_tlače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12345-PC\12345</dc:creator>
  <cp:lastModifiedBy>musalova</cp:lastModifiedBy>
  <dcterms:created xsi:type="dcterms:W3CDTF">2020-06-05T11:03:37Z</dcterms:created>
  <dcterms:modified xsi:type="dcterms:W3CDTF">2020-06-15T06:18:30Z</dcterms:modified>
</cp:coreProperties>
</file>