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PROVINČNÝ DOM C 12 - GALERIA\RN 2020\"/>
    </mc:Choice>
  </mc:AlternateContent>
  <bookViews>
    <workbookView xWindow="0" yWindow="0" windowWidth="0" windowHeight="0"/>
  </bookViews>
  <sheets>
    <sheet name="Rekapitulácia stavby" sheetId="1" r:id="rId1"/>
    <sheet name="1 - Búracie práce" sheetId="2" r:id="rId2"/>
    <sheet name="2 - Stavebno-technické ri..." sheetId="3" r:id="rId3"/>
    <sheet name="3 - Zdravotno-technické z..." sheetId="4" r:id="rId4"/>
    <sheet name="4 - Ústredné vykurovanie" sheetId="5" r:id="rId5"/>
    <sheet name="5 - Elektroinštalácia" sheetId="6" r:id="rId6"/>
    <sheet name="6 - Kuchynská linka a vst..." sheetId="7" r:id="rId7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'1 - Búracie práce'!$C$124:$K$145</definedName>
    <definedName name="_xlnm.Print_Area" localSheetId="1">'1 - Búracie práce'!$C$82:$J$104,'1 - Búracie práce'!$C$110:$K$145</definedName>
    <definedName name="_xlnm.Print_Titles" localSheetId="1">'1 - Búracie práce'!$124:$124</definedName>
    <definedName name="_xlnm._FilterDatabase" localSheetId="2" hidden="1">'2 - Stavebno-technické ri...'!$C$129:$K$173</definedName>
    <definedName name="_xlnm.Print_Area" localSheetId="2">'2 - Stavebno-technické ri...'!$C$82:$J$109,'2 - Stavebno-technické ri...'!$C$115:$K$173</definedName>
    <definedName name="_xlnm.Print_Titles" localSheetId="2">'2 - Stavebno-technické ri...'!$129:$129</definedName>
    <definedName name="_xlnm._FilterDatabase" localSheetId="3" hidden="1">'3 - Zdravotno-technické z...'!$C$124:$K$203</definedName>
    <definedName name="_xlnm.Print_Area" localSheetId="3">'3 - Zdravotno-technické z...'!$C$82:$J$104,'3 - Zdravotno-technické z...'!$C$110:$K$203</definedName>
    <definedName name="_xlnm.Print_Titles" localSheetId="3">'3 - Zdravotno-technické z...'!$124:$124</definedName>
    <definedName name="_xlnm._FilterDatabase" localSheetId="4" hidden="1">'4 - Ústredné vykurovanie'!$C$128:$K$174</definedName>
    <definedName name="_xlnm.Print_Area" localSheetId="4">'4 - Ústredné vykurovanie'!$C$82:$J$108,'4 - Ústredné vykurovanie'!$C$114:$K$174</definedName>
    <definedName name="_xlnm.Print_Titles" localSheetId="4">'4 - Ústredné vykurovanie'!$128:$128</definedName>
    <definedName name="_xlnm._FilterDatabase" localSheetId="5" hidden="1">'5 - Elektroinštalácia'!$C$123:$K$176</definedName>
    <definedName name="_xlnm.Print_Area" localSheetId="5">'5 - Elektroinštalácia'!$C$82:$J$103,'5 - Elektroinštalácia'!$C$109:$K$176</definedName>
    <definedName name="_xlnm.Print_Titles" localSheetId="5">'5 - Elektroinštalácia'!$123:$123</definedName>
    <definedName name="_xlnm._FilterDatabase" localSheetId="6" hidden="1">'6 - Kuchynská linka a vst...'!$C$121:$K$161</definedName>
    <definedName name="_xlnm.Print_Area" localSheetId="6">'6 - Kuchynská linka a vst...'!$C$82:$J$101,'6 - Kuchynská linka a vst...'!$C$107:$K$161</definedName>
    <definedName name="_xlnm.Print_Titles" localSheetId="6">'6 - Kuchynská linka a vst...'!$121:$121</definedName>
  </definedNames>
  <calcPr/>
</workbook>
</file>

<file path=xl/calcChain.xml><?xml version="1.0" encoding="utf-8"?>
<calcChain xmlns="http://schemas.openxmlformats.org/spreadsheetml/2006/main">
  <c i="7" l="1" r="J39"/>
  <c r="J38"/>
  <c i="1" r="AY101"/>
  <c i="7" r="J37"/>
  <c i="1" r="AX101"/>
  <c i="7"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6" r="J39"/>
  <c r="J38"/>
  <c i="1" r="AY100"/>
  <c i="6" r="J37"/>
  <c i="1" r="AX100"/>
  <c i="6"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5" r="J39"/>
  <c r="J38"/>
  <c i="1" r="AY99"/>
  <c i="5" r="J37"/>
  <c i="1" r="AX99"/>
  <c i="5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T131"/>
  <c r="T130"/>
  <c r="R132"/>
  <c r="R131"/>
  <c r="R130"/>
  <c r="P132"/>
  <c r="P131"/>
  <c r="P130"/>
  <c r="J126"/>
  <c r="J125"/>
  <c r="F125"/>
  <c r="F123"/>
  <c r="E121"/>
  <c r="J94"/>
  <c r="J93"/>
  <c r="F93"/>
  <c r="F91"/>
  <c r="E89"/>
  <c r="J20"/>
  <c r="E20"/>
  <c r="F94"/>
  <c r="J19"/>
  <c r="J14"/>
  <c r="J123"/>
  <c r="E7"/>
  <c r="E117"/>
  <c i="4" r="J39"/>
  <c r="J38"/>
  <c i="1" r="AY98"/>
  <c i="4" r="J37"/>
  <c i="1" r="AX98"/>
  <c i="4"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119"/>
  <c r="E7"/>
  <c r="E85"/>
  <c i="3" r="J39"/>
  <c r="J38"/>
  <c i="1" r="AY97"/>
  <c i="3" r="J37"/>
  <c i="1" r="AX97"/>
  <c i="3"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91"/>
  <c r="E7"/>
  <c r="E85"/>
  <c i="2" r="J39"/>
  <c r="J38"/>
  <c i="1" r="AY96"/>
  <c i="2" r="J37"/>
  <c i="1" r="AX96"/>
  <c i="2" r="BI145"/>
  <c r="BH145"/>
  <c r="BG145"/>
  <c r="BE145"/>
  <c r="T145"/>
  <c r="T144"/>
  <c r="R145"/>
  <c r="R144"/>
  <c r="P145"/>
  <c r="P144"/>
  <c r="BI143"/>
  <c r="BH143"/>
  <c r="BG143"/>
  <c r="BE143"/>
  <c r="T143"/>
  <c r="T142"/>
  <c r="T141"/>
  <c r="R143"/>
  <c r="R142"/>
  <c r="R141"/>
  <c r="P143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119"/>
  <c r="E7"/>
  <c r="E85"/>
  <c i="1" r="L90"/>
  <c r="AM90"/>
  <c r="AM89"/>
  <c r="L89"/>
  <c r="AM87"/>
  <c r="L87"/>
  <c r="L85"/>
  <c r="L84"/>
  <c i="7" r="J159"/>
  <c r="J158"/>
  <c r="J157"/>
  <c r="J154"/>
  <c r="J153"/>
  <c r="BK151"/>
  <c r="J146"/>
  <c r="BK144"/>
  <c r="BK140"/>
  <c r="BK139"/>
  <c r="BK137"/>
  <c r="BK135"/>
  <c r="J132"/>
  <c r="BK130"/>
  <c r="BK129"/>
  <c r="J126"/>
  <c i="6" r="J175"/>
  <c r="J172"/>
  <c r="BK170"/>
  <c r="BK169"/>
  <c r="BK167"/>
  <c r="J166"/>
  <c r="J163"/>
  <c r="J162"/>
  <c r="J158"/>
  <c r="J153"/>
  <c r="BK152"/>
  <c r="J151"/>
  <c r="J150"/>
  <c r="J146"/>
  <c r="J145"/>
  <c r="J140"/>
  <c r="J139"/>
  <c r="BK137"/>
  <c r="J133"/>
  <c r="J132"/>
  <c r="J128"/>
  <c i="5" r="BK170"/>
  <c r="J166"/>
  <c r="J165"/>
  <c r="J164"/>
  <c r="J163"/>
  <c r="J162"/>
  <c r="J161"/>
  <c r="J160"/>
  <c r="BK159"/>
  <c r="BK158"/>
  <c r="J156"/>
  <c r="J155"/>
  <c r="BK154"/>
  <c r="J151"/>
  <c r="BK149"/>
  <c r="J148"/>
  <c r="J146"/>
  <c r="BK144"/>
  <c r="BK143"/>
  <c r="BK140"/>
  <c r="BK137"/>
  <c r="J136"/>
  <c r="J135"/>
  <c i="4" r="BK199"/>
  <c r="J194"/>
  <c r="J193"/>
  <c r="J191"/>
  <c r="BK190"/>
  <c r="BK187"/>
  <c r="BK186"/>
  <c r="J185"/>
  <c r="J184"/>
  <c r="J183"/>
  <c r="BK180"/>
  <c r="J177"/>
  <c r="J175"/>
  <c r="BK173"/>
  <c r="BK172"/>
  <c r="BK170"/>
  <c r="J169"/>
  <c r="J167"/>
  <c r="J165"/>
  <c r="BK164"/>
  <c r="J163"/>
  <c r="BK162"/>
  <c r="BK161"/>
  <c r="BK158"/>
  <c r="J153"/>
  <c r="BK152"/>
  <c r="J150"/>
  <c r="BK149"/>
  <c r="J148"/>
  <c r="BK147"/>
  <c r="J143"/>
  <c r="BK142"/>
  <c r="J139"/>
  <c r="BK138"/>
  <c r="J136"/>
  <c r="BK134"/>
  <c r="J133"/>
  <c r="J130"/>
  <c r="BK128"/>
  <c i="3" r="BK172"/>
  <c r="J170"/>
  <c r="BK169"/>
  <c r="J167"/>
  <c r="J166"/>
  <c r="BK165"/>
  <c r="J161"/>
  <c r="J158"/>
  <c r="J157"/>
  <c r="J154"/>
  <c r="J153"/>
  <c r="BK152"/>
  <c r="BK149"/>
  <c r="BK144"/>
  <c r="BK143"/>
  <c r="BK141"/>
  <c r="J137"/>
  <c r="J135"/>
  <c r="J134"/>
  <c i="2" r="BK134"/>
  <c r="BK133"/>
  <c r="BK132"/>
  <c r="J130"/>
  <c r="J128"/>
  <c i="7" r="BK160"/>
  <c r="BK156"/>
  <c r="J152"/>
  <c r="J149"/>
  <c r="BK145"/>
  <c r="J143"/>
  <c r="J142"/>
  <c r="BK141"/>
  <c r="J140"/>
  <c r="J138"/>
  <c r="J136"/>
  <c r="BK133"/>
  <c r="BK132"/>
  <c r="BK131"/>
  <c r="J127"/>
  <c r="J125"/>
  <c i="6" r="BK175"/>
  <c r="BK174"/>
  <c r="BK172"/>
  <c r="J167"/>
  <c r="BK159"/>
  <c r="J157"/>
  <c r="BK155"/>
  <c r="BK154"/>
  <c r="BK147"/>
  <c r="BK146"/>
  <c r="BK144"/>
  <c r="BK143"/>
  <c r="J141"/>
  <c r="BK139"/>
  <c r="J138"/>
  <c r="J137"/>
  <c r="BK135"/>
  <c r="BK134"/>
  <c r="BK132"/>
  <c r="J131"/>
  <c r="BK130"/>
  <c r="J129"/>
  <c i="5" r="BK174"/>
  <c r="BK173"/>
  <c r="BK172"/>
  <c r="J170"/>
  <c r="BK166"/>
  <c r="J158"/>
  <c r="J157"/>
  <c r="J154"/>
  <c r="BK153"/>
  <c r="BK150"/>
  <c r="J149"/>
  <c r="BK145"/>
  <c r="J144"/>
  <c r="J141"/>
  <c r="BK136"/>
  <c r="BK132"/>
  <c i="4" r="J203"/>
  <c r="J199"/>
  <c r="J197"/>
  <c r="BK194"/>
  <c r="BK191"/>
  <c r="J190"/>
  <c r="BK189"/>
  <c r="J188"/>
  <c r="BK185"/>
  <c r="J182"/>
  <c r="J179"/>
  <c r="BK178"/>
  <c r="BK174"/>
  <c r="J173"/>
  <c r="BK171"/>
  <c r="J170"/>
  <c r="BK167"/>
  <c r="J161"/>
  <c r="J160"/>
  <c r="BK159"/>
  <c r="J158"/>
  <c r="J157"/>
  <c r="BK156"/>
  <c r="J155"/>
  <c r="BK150"/>
  <c r="BK145"/>
  <c r="BK144"/>
  <c r="J141"/>
  <c r="J140"/>
  <c r="BK139"/>
  <c r="J137"/>
  <c r="BK135"/>
  <c r="BK130"/>
  <c i="3" r="J172"/>
  <c r="J165"/>
  <c r="J163"/>
  <c r="J162"/>
  <c r="J159"/>
  <c r="BK158"/>
  <c r="BK157"/>
  <c r="BK156"/>
  <c r="J155"/>
  <c r="J152"/>
  <c r="BK151"/>
  <c r="J150"/>
  <c r="J149"/>
  <c r="BK147"/>
  <c r="BK146"/>
  <c r="BK142"/>
  <c r="BK135"/>
  <c r="BK133"/>
  <c i="2" r="J145"/>
  <c r="J143"/>
  <c r="BK139"/>
  <c r="J138"/>
  <c r="J137"/>
  <c r="J136"/>
  <c r="BK135"/>
  <c r="J134"/>
  <c r="J131"/>
  <c r="BK130"/>
  <c i="7" r="J161"/>
  <c r="J160"/>
  <c r="BK159"/>
  <c r="BK157"/>
  <c r="BK155"/>
  <c r="BK153"/>
  <c r="BK150"/>
  <c r="J148"/>
  <c r="BK147"/>
  <c r="BK142"/>
  <c r="J141"/>
  <c r="J139"/>
  <c r="BK136"/>
  <c r="BK134"/>
  <c r="J133"/>
  <c r="J128"/>
  <c r="BK127"/>
  <c i="6" r="J176"/>
  <c r="J174"/>
  <c r="BK171"/>
  <c r="J170"/>
  <c r="J169"/>
  <c r="BK168"/>
  <c r="BK165"/>
  <c r="BK163"/>
  <c r="BK162"/>
  <c r="J161"/>
  <c r="J160"/>
  <c r="BK158"/>
  <c r="BK157"/>
  <c r="BK156"/>
  <c r="J149"/>
  <c r="J148"/>
  <c r="J144"/>
  <c r="J143"/>
  <c r="BK140"/>
  <c r="J136"/>
  <c r="J135"/>
  <c r="J130"/>
  <c r="J127"/>
  <c i="5" r="J174"/>
  <c r="J173"/>
  <c r="J172"/>
  <c r="BK168"/>
  <c r="BK167"/>
  <c r="J159"/>
  <c r="BK156"/>
  <c r="BK155"/>
  <c r="J153"/>
  <c r="BK151"/>
  <c r="J145"/>
  <c r="J143"/>
  <c r="BK142"/>
  <c r="BK141"/>
  <c r="J140"/>
  <c r="BK139"/>
  <c r="J137"/>
  <c r="J132"/>
  <c i="4" r="J202"/>
  <c r="J201"/>
  <c r="J200"/>
  <c r="BK198"/>
  <c r="BK196"/>
  <c r="J195"/>
  <c r="BK193"/>
  <c r="BK192"/>
  <c r="J186"/>
  <c r="BK184"/>
  <c r="BK183"/>
  <c r="BK182"/>
  <c r="J181"/>
  <c r="BK179"/>
  <c r="BK177"/>
  <c r="BK176"/>
  <c r="BK175"/>
  <c r="J172"/>
  <c r="J171"/>
  <c r="BK169"/>
  <c r="J168"/>
  <c r="J164"/>
  <c r="BK163"/>
  <c r="J162"/>
  <c r="J159"/>
  <c r="BK157"/>
  <c r="J156"/>
  <c r="J154"/>
  <c r="BK153"/>
  <c r="BK151"/>
  <c r="J149"/>
  <c r="BK148"/>
  <c r="J147"/>
  <c r="J145"/>
  <c r="J144"/>
  <c r="BK141"/>
  <c r="J138"/>
  <c r="BK136"/>
  <c r="J134"/>
  <c r="BK132"/>
  <c r="BK129"/>
  <c r="J128"/>
  <c i="3" r="J173"/>
  <c r="J169"/>
  <c r="BK166"/>
  <c r="BK155"/>
  <c r="BK154"/>
  <c r="BK153"/>
  <c r="J148"/>
  <c r="J147"/>
  <c r="J146"/>
  <c r="J144"/>
  <c r="J141"/>
  <c r="J138"/>
  <c r="BK134"/>
  <c r="J133"/>
  <c i="2" r="J140"/>
  <c r="J139"/>
  <c r="BK137"/>
  <c r="BK136"/>
  <c r="J132"/>
  <c r="BK131"/>
  <c r="J129"/>
  <c i="1" r="AS95"/>
  <c i="7" r="BK161"/>
  <c r="BK158"/>
  <c r="J156"/>
  <c r="J155"/>
  <c r="BK154"/>
  <c r="BK152"/>
  <c r="J151"/>
  <c r="J150"/>
  <c r="BK149"/>
  <c r="BK148"/>
  <c r="J147"/>
  <c r="BK146"/>
  <c r="J145"/>
  <c r="J144"/>
  <c r="BK143"/>
  <c r="BK138"/>
  <c r="J137"/>
  <c r="J135"/>
  <c r="J134"/>
  <c r="J131"/>
  <c r="J130"/>
  <c r="J129"/>
  <c r="BK128"/>
  <c r="BK126"/>
  <c r="BK125"/>
  <c i="6" r="BK176"/>
  <c r="J171"/>
  <c r="J168"/>
  <c r="BK166"/>
  <c r="J165"/>
  <c r="BK164"/>
  <c r="J164"/>
  <c r="BK161"/>
  <c r="BK160"/>
  <c r="J159"/>
  <c r="J156"/>
  <c r="J155"/>
  <c r="J154"/>
  <c r="BK153"/>
  <c r="J152"/>
  <c r="BK151"/>
  <c r="BK150"/>
  <c r="BK149"/>
  <c r="BK148"/>
  <c r="J147"/>
  <c r="BK145"/>
  <c r="BK141"/>
  <c r="BK138"/>
  <c r="BK136"/>
  <c r="J134"/>
  <c r="BK133"/>
  <c r="BK131"/>
  <c r="BK129"/>
  <c r="BK128"/>
  <c r="BK127"/>
  <c i="5" r="J168"/>
  <c r="J167"/>
  <c r="BK165"/>
  <c r="BK164"/>
  <c r="BK163"/>
  <c r="BK162"/>
  <c r="BK161"/>
  <c r="BK160"/>
  <c r="BK157"/>
  <c r="J150"/>
  <c r="BK148"/>
  <c r="BK146"/>
  <c r="J142"/>
  <c r="J139"/>
  <c r="BK135"/>
  <c i="4" r="BK203"/>
  <c r="BK202"/>
  <c r="BK201"/>
  <c r="BK200"/>
  <c r="J198"/>
  <c r="BK197"/>
  <c r="J196"/>
  <c r="BK195"/>
  <c r="J192"/>
  <c r="J189"/>
  <c r="BK188"/>
  <c r="J187"/>
  <c r="BK181"/>
  <c r="J180"/>
  <c r="J178"/>
  <c r="J176"/>
  <c r="J174"/>
  <c r="BK168"/>
  <c r="BK165"/>
  <c r="BK160"/>
  <c r="BK155"/>
  <c r="BK154"/>
  <c r="J152"/>
  <c r="J151"/>
  <c r="BK143"/>
  <c r="J142"/>
  <c r="BK140"/>
  <c r="BK137"/>
  <c r="J135"/>
  <c r="BK133"/>
  <c r="J132"/>
  <c r="J129"/>
  <c i="3" r="BK173"/>
  <c r="BK170"/>
  <c r="BK167"/>
  <c r="BK163"/>
  <c r="BK162"/>
  <c r="BK161"/>
  <c r="BK159"/>
  <c r="J156"/>
  <c r="J151"/>
  <c r="BK150"/>
  <c r="BK148"/>
  <c r="J143"/>
  <c r="J142"/>
  <c r="BK138"/>
  <c r="BK137"/>
  <c i="2" r="BK145"/>
  <c r="BK143"/>
  <c r="BK140"/>
  <c r="BK138"/>
  <c r="J135"/>
  <c r="J133"/>
  <c r="BK129"/>
  <c r="BK128"/>
  <c l="1" r="P127"/>
  <c r="P126"/>
  <c r="P125"/>
  <c i="1" r="AU96"/>
  <c i="3" r="BK132"/>
  <c r="T132"/>
  <c r="T136"/>
  <c r="T140"/>
  <c r="R145"/>
  <c r="P160"/>
  <c r="P164"/>
  <c r="P168"/>
  <c r="T171"/>
  <c i="4" r="T127"/>
  <c r="T131"/>
  <c r="T146"/>
  <c r="R166"/>
  <c i="5" r="T134"/>
  <c r="R138"/>
  <c r="R147"/>
  <c r="T152"/>
  <c r="R171"/>
  <c i="6" r="R126"/>
  <c r="P142"/>
  <c r="P173"/>
  <c i="2" r="T127"/>
  <c r="T126"/>
  <c r="T125"/>
  <c i="3" r="BK136"/>
  <c r="J136"/>
  <c r="J101"/>
  <c r="BK140"/>
  <c r="J140"/>
  <c r="J103"/>
  <c r="BK145"/>
  <c r="J145"/>
  <c r="J104"/>
  <c r="BK160"/>
  <c r="J160"/>
  <c r="J105"/>
  <c r="R160"/>
  <c r="R164"/>
  <c r="T168"/>
  <c r="R171"/>
  <c i="4" r="P127"/>
  <c r="R131"/>
  <c r="P146"/>
  <c r="T166"/>
  <c i="5" r="BK138"/>
  <c r="J138"/>
  <c r="J103"/>
  <c r="BK147"/>
  <c r="J147"/>
  <c r="J104"/>
  <c r="BK152"/>
  <c r="J152"/>
  <c r="J105"/>
  <c r="T171"/>
  <c i="6" r="T126"/>
  <c r="T142"/>
  <c r="T173"/>
  <c i="7" r="P124"/>
  <c r="P123"/>
  <c r="P122"/>
  <c i="1" r="AU101"/>
  <c i="2" r="R127"/>
  <c r="R126"/>
  <c r="R125"/>
  <c i="3" r="P132"/>
  <c r="P136"/>
  <c r="R140"/>
  <c r="T145"/>
  <c r="BK164"/>
  <c r="J164"/>
  <c r="J106"/>
  <c r="BK168"/>
  <c r="J168"/>
  <c r="J107"/>
  <c r="BK171"/>
  <c r="J171"/>
  <c r="J108"/>
  <c i="4" r="BK131"/>
  <c r="J131"/>
  <c r="J101"/>
  <c r="BK146"/>
  <c r="J146"/>
  <c r="J102"/>
  <c r="BK166"/>
  <c r="J166"/>
  <c r="J103"/>
  <c i="5" r="BK134"/>
  <c r="J134"/>
  <c r="J102"/>
  <c r="R134"/>
  <c r="T138"/>
  <c r="T147"/>
  <c r="R152"/>
  <c r="P171"/>
  <c i="6" r="P126"/>
  <c r="P125"/>
  <c r="P124"/>
  <c i="1" r="AU100"/>
  <c i="6" r="BK142"/>
  <c r="J142"/>
  <c r="J101"/>
  <c r="BK173"/>
  <c r="J173"/>
  <c r="J102"/>
  <c i="7" r="R124"/>
  <c r="R123"/>
  <c r="R122"/>
  <c i="2" r="BK127"/>
  <c r="J127"/>
  <c r="J100"/>
  <c i="3" r="R132"/>
  <c r="R136"/>
  <c r="P140"/>
  <c r="P145"/>
  <c r="T160"/>
  <c r="T164"/>
  <c r="R168"/>
  <c r="P171"/>
  <c i="4" r="BK127"/>
  <c r="BK126"/>
  <c r="J126"/>
  <c r="J99"/>
  <c r="R127"/>
  <c r="P131"/>
  <c r="R146"/>
  <c r="P166"/>
  <c i="5" r="P134"/>
  <c r="P138"/>
  <c r="P147"/>
  <c r="P152"/>
  <c r="BK171"/>
  <c r="J171"/>
  <c r="J107"/>
  <c i="6" r="BK126"/>
  <c r="J126"/>
  <c r="J100"/>
  <c r="R142"/>
  <c r="R173"/>
  <c i="7" r="BK124"/>
  <c r="J124"/>
  <c r="J100"/>
  <c r="T124"/>
  <c r="T123"/>
  <c r="T122"/>
  <c i="2" r="J91"/>
  <c r="E113"/>
  <c r="BF131"/>
  <c r="BF136"/>
  <c r="BF140"/>
  <c r="BK144"/>
  <c r="J144"/>
  <c r="J103"/>
  <c i="3" r="E118"/>
  <c r="BF142"/>
  <c r="BF147"/>
  <c r="BF149"/>
  <c r="BF150"/>
  <c r="BF155"/>
  <c r="BF161"/>
  <c r="BF169"/>
  <c r="BF170"/>
  <c i="4" r="BF133"/>
  <c r="BF134"/>
  <c r="BF135"/>
  <c r="BF141"/>
  <c r="BF143"/>
  <c r="BF147"/>
  <c r="BF148"/>
  <c r="BF150"/>
  <c r="BF151"/>
  <c r="BF158"/>
  <c r="BF164"/>
  <c r="BF170"/>
  <c r="BF173"/>
  <c r="BF175"/>
  <c r="BF176"/>
  <c r="BF179"/>
  <c r="BF180"/>
  <c r="BF192"/>
  <c r="BF194"/>
  <c r="BF196"/>
  <c r="BF197"/>
  <c i="5" r="BF137"/>
  <c r="BF151"/>
  <c r="BF155"/>
  <c r="BF159"/>
  <c r="BF163"/>
  <c r="BF164"/>
  <c r="BF168"/>
  <c i="6" r="BF133"/>
  <c r="BF134"/>
  <c r="BF137"/>
  <c r="BF140"/>
  <c r="BF144"/>
  <c r="BF146"/>
  <c r="BF149"/>
  <c r="BF156"/>
  <c r="BF163"/>
  <c r="BF170"/>
  <c r="BF175"/>
  <c r="BF176"/>
  <c i="7" r="J91"/>
  <c r="F119"/>
  <c r="BF133"/>
  <c r="BF136"/>
  <c r="BF137"/>
  <c r="BF140"/>
  <c r="BF143"/>
  <c r="BF144"/>
  <c r="BF147"/>
  <c r="BF154"/>
  <c r="BF155"/>
  <c r="BF161"/>
  <c i="2" r="BF130"/>
  <c r="BF133"/>
  <c r="BF138"/>
  <c r="BF139"/>
  <c r="BF145"/>
  <c r="BK142"/>
  <c r="J142"/>
  <c r="J102"/>
  <c i="3" r="F127"/>
  <c r="BF137"/>
  <c r="BF143"/>
  <c r="BF146"/>
  <c r="BF158"/>
  <c r="BF167"/>
  <c r="BF172"/>
  <c i="4" r="E113"/>
  <c r="BF132"/>
  <c r="BF144"/>
  <c r="BF149"/>
  <c r="BF153"/>
  <c r="BF155"/>
  <c r="BF159"/>
  <c r="BF162"/>
  <c r="BF171"/>
  <c r="BF174"/>
  <c r="BF181"/>
  <c r="BF182"/>
  <c r="BF185"/>
  <c r="BF186"/>
  <c r="BF190"/>
  <c r="BF193"/>
  <c r="BF199"/>
  <c r="BF201"/>
  <c r="BF203"/>
  <c i="5" r="E85"/>
  <c r="F126"/>
  <c r="BF141"/>
  <c r="BF142"/>
  <c r="BF144"/>
  <c r="BF150"/>
  <c r="BF158"/>
  <c r="BF160"/>
  <c r="BF162"/>
  <c r="BF165"/>
  <c r="BF167"/>
  <c r="BK131"/>
  <c r="J131"/>
  <c r="J100"/>
  <c r="BK169"/>
  <c r="J169"/>
  <c r="J106"/>
  <c i="6" r="E85"/>
  <c r="J91"/>
  <c r="BF129"/>
  <c r="BF135"/>
  <c r="BF138"/>
  <c r="BF148"/>
  <c r="BF153"/>
  <c r="BF159"/>
  <c r="BF162"/>
  <c r="BF167"/>
  <c r="BF168"/>
  <c r="BF169"/>
  <c i="7" r="E85"/>
  <c r="BF125"/>
  <c r="BF127"/>
  <c r="BF129"/>
  <c r="BF132"/>
  <c r="BF134"/>
  <c r="BF138"/>
  <c r="BF145"/>
  <c r="BF150"/>
  <c r="BF151"/>
  <c r="BF157"/>
  <c i="2" r="F122"/>
  <c r="BF128"/>
  <c r="BF132"/>
  <c r="BF134"/>
  <c r="BF137"/>
  <c i="3" r="J124"/>
  <c r="BF138"/>
  <c r="BF141"/>
  <c r="BF144"/>
  <c r="BF148"/>
  <c r="BF154"/>
  <c r="BF165"/>
  <c i="4" r="J91"/>
  <c r="F122"/>
  <c r="BF128"/>
  <c r="BF136"/>
  <c r="BF139"/>
  <c r="BF140"/>
  <c r="BF152"/>
  <c r="BF160"/>
  <c r="BF161"/>
  <c r="BF163"/>
  <c r="BF165"/>
  <c r="BF167"/>
  <c r="BF169"/>
  <c r="BF172"/>
  <c r="BF177"/>
  <c r="BF178"/>
  <c r="BF183"/>
  <c r="BF187"/>
  <c r="BF198"/>
  <c r="BF200"/>
  <c r="BF202"/>
  <c i="5" r="J91"/>
  <c r="BF136"/>
  <c r="BF139"/>
  <c r="BF140"/>
  <c r="BF143"/>
  <c r="BF145"/>
  <c r="BF148"/>
  <c r="BF149"/>
  <c r="BF153"/>
  <c r="BF156"/>
  <c r="BF157"/>
  <c r="BF172"/>
  <c r="BF174"/>
  <c i="6" r="F94"/>
  <c r="BF130"/>
  <c r="BF143"/>
  <c r="BF147"/>
  <c r="BF150"/>
  <c r="BF154"/>
  <c r="BF155"/>
  <c r="BF165"/>
  <c r="BF166"/>
  <c r="BF172"/>
  <c i="7" r="BF126"/>
  <c r="BF130"/>
  <c r="BF135"/>
  <c r="BF139"/>
  <c r="BF142"/>
  <c r="BF146"/>
  <c r="BF148"/>
  <c r="BF152"/>
  <c r="BF153"/>
  <c r="BF158"/>
  <c r="BF159"/>
  <c r="BF160"/>
  <c i="2" r="BF129"/>
  <c r="BF135"/>
  <c r="BF143"/>
  <c i="3" r="BF133"/>
  <c r="BF134"/>
  <c r="BF135"/>
  <c r="BF151"/>
  <c r="BF152"/>
  <c r="BF153"/>
  <c r="BF156"/>
  <c r="BF157"/>
  <c r="BF159"/>
  <c r="BF162"/>
  <c r="BF163"/>
  <c r="BF166"/>
  <c r="BF173"/>
  <c i="4" r="BF129"/>
  <c r="BF130"/>
  <c r="BF137"/>
  <c r="BF138"/>
  <c r="BF142"/>
  <c r="BF145"/>
  <c r="BF154"/>
  <c r="BF156"/>
  <c r="BF157"/>
  <c r="BF168"/>
  <c r="BF184"/>
  <c r="BF188"/>
  <c r="BF189"/>
  <c r="BF191"/>
  <c r="BF195"/>
  <c i="5" r="BF132"/>
  <c r="BF135"/>
  <c r="BF146"/>
  <c r="BF154"/>
  <c r="BF161"/>
  <c r="BF166"/>
  <c r="BF170"/>
  <c r="BF173"/>
  <c i="6" r="BF127"/>
  <c r="BF128"/>
  <c r="BF131"/>
  <c r="BF132"/>
  <c r="BF136"/>
  <c r="BF139"/>
  <c r="BF141"/>
  <c r="BF145"/>
  <c r="BF151"/>
  <c r="BF152"/>
  <c r="BF157"/>
  <c r="BF158"/>
  <c r="BF160"/>
  <c r="BF161"/>
  <c r="BF164"/>
  <c r="BF171"/>
  <c r="BF174"/>
  <c i="7" r="BF128"/>
  <c r="BF131"/>
  <c r="BF141"/>
  <c r="BF149"/>
  <c r="BF156"/>
  <c i="2" r="F38"/>
  <c i="1" r="BC96"/>
  <c i="2" r="F39"/>
  <c i="1" r="BD96"/>
  <c i="3" r="F35"/>
  <c i="1" r="AZ97"/>
  <c i="7" r="J35"/>
  <c i="1" r="AV101"/>
  <c i="2" r="F35"/>
  <c i="1" r="AZ96"/>
  <c r="AS94"/>
  <c i="2" r="J35"/>
  <c i="1" r="AV96"/>
  <c i="4" r="F39"/>
  <c i="1" r="BD98"/>
  <c i="6" r="F39"/>
  <c i="1" r="BD100"/>
  <c i="5" r="F39"/>
  <c i="1" r="BD99"/>
  <c i="6" r="F38"/>
  <c i="1" r="BC100"/>
  <c i="3" r="J35"/>
  <c i="1" r="AV97"/>
  <c i="7" r="F39"/>
  <c i="1" r="BD101"/>
  <c i="3" r="F38"/>
  <c i="1" r="BC97"/>
  <c i="4" r="F38"/>
  <c i="1" r="BC98"/>
  <c i="6" r="F35"/>
  <c i="1" r="AZ100"/>
  <c i="5" r="F35"/>
  <c i="1" r="AZ99"/>
  <c i="7" r="F38"/>
  <c i="1" r="BC101"/>
  <c i="4" r="F37"/>
  <c i="1" r="BB98"/>
  <c i="6" r="J35"/>
  <c i="1" r="AV100"/>
  <c i="4" r="F35"/>
  <c i="1" r="AZ98"/>
  <c i="5" r="J35"/>
  <c i="1" r="AV99"/>
  <c i="3" r="F39"/>
  <c i="1" r="BD97"/>
  <c i="5" r="F38"/>
  <c i="1" r="BC99"/>
  <c i="7" r="F37"/>
  <c i="1" r="BB101"/>
  <c i="3" r="F37"/>
  <c i="1" r="BB97"/>
  <c i="4" r="J35"/>
  <c i="1" r="AV98"/>
  <c i="7" r="F35"/>
  <c i="1" r="AZ101"/>
  <c i="2" r="F37"/>
  <c i="1" r="BB96"/>
  <c i="5" r="F37"/>
  <c i="1" r="BB99"/>
  <c i="6" r="F37"/>
  <c i="1" r="BB100"/>
  <c i="4" l="1" r="R126"/>
  <c r="R125"/>
  <c i="3" r="P139"/>
  <c r="R131"/>
  <c i="6" r="T125"/>
  <c r="T124"/>
  <c i="4" r="P126"/>
  <c r="P125"/>
  <c i="1" r="AU98"/>
  <c i="5" r="P133"/>
  <c r="P129"/>
  <c i="1" r="AU99"/>
  <c i="3" r="R139"/>
  <c r="T139"/>
  <c r="BK131"/>
  <c r="J131"/>
  <c r="J99"/>
  <c i="5" r="R133"/>
  <c r="R129"/>
  <c i="3" r="P131"/>
  <c r="P130"/>
  <c i="1" r="AU97"/>
  <c i="6" r="R125"/>
  <c r="R124"/>
  <c i="5" r="T133"/>
  <c r="T129"/>
  <c i="4" r="T126"/>
  <c r="T125"/>
  <c i="3" r="T131"/>
  <c r="T130"/>
  <c i="2" r="BK141"/>
  <c r="J141"/>
  <c r="J101"/>
  <c i="3" r="BK139"/>
  <c r="J139"/>
  <c r="J102"/>
  <c i="4" r="J127"/>
  <c r="J100"/>
  <c i="5" r="BK130"/>
  <c i="6" r="BK125"/>
  <c r="J125"/>
  <c r="J99"/>
  <c i="2" r="BK126"/>
  <c r="J126"/>
  <c r="J99"/>
  <c i="3" r="J132"/>
  <c r="J100"/>
  <c i="4" r="BK125"/>
  <c r="J125"/>
  <c r="J98"/>
  <c i="5" r="BK133"/>
  <c r="J133"/>
  <c r="J101"/>
  <c i="7" r="BK123"/>
  <c r="J123"/>
  <c r="J99"/>
  <c i="1" r="BD95"/>
  <c r="BD94"/>
  <c r="W33"/>
  <c i="7" r="F36"/>
  <c i="1" r="BA101"/>
  <c i="3" r="J36"/>
  <c i="1" r="AW97"/>
  <c r="AT97"/>
  <c i="2" r="J36"/>
  <c i="1" r="AW96"/>
  <c r="AT96"/>
  <c i="6" r="J36"/>
  <c i="1" r="AW100"/>
  <c r="AT100"/>
  <c i="4" r="F36"/>
  <c i="1" r="BA98"/>
  <c i="4" r="J36"/>
  <c i="1" r="AW98"/>
  <c r="AT98"/>
  <c i="7" r="J36"/>
  <c i="1" r="AW101"/>
  <c r="AT101"/>
  <c i="3" r="F36"/>
  <c i="1" r="BA97"/>
  <c r="BB95"/>
  <c r="BB94"/>
  <c r="AX94"/>
  <c i="2" r="F36"/>
  <c i="1" r="BA96"/>
  <c i="5" r="J36"/>
  <c i="1" r="AW99"/>
  <c r="AT99"/>
  <c r="AZ95"/>
  <c r="AZ94"/>
  <c r="W29"/>
  <c i="6" r="F36"/>
  <c i="1" r="BA100"/>
  <c i="5" r="F36"/>
  <c i="1" r="BA99"/>
  <c r="BC95"/>
  <c r="AY95"/>
  <c i="5" l="1" r="BK129"/>
  <c r="J129"/>
  <c i="3" r="R130"/>
  <c r="BK130"/>
  <c r="J130"/>
  <c r="J98"/>
  <c i="5" r="J130"/>
  <c r="J99"/>
  <c i="2" r="BK125"/>
  <c r="J125"/>
  <c r="J98"/>
  <c i="6" r="BK124"/>
  <c r="J124"/>
  <c r="J98"/>
  <c i="7" r="BK122"/>
  <c r="J122"/>
  <c r="J98"/>
  <c i="5" r="J32"/>
  <c i="1" r="AG99"/>
  <c r="AN99"/>
  <c r="AU95"/>
  <c r="AU94"/>
  <c r="W31"/>
  <c r="AX95"/>
  <c r="BC94"/>
  <c r="W32"/>
  <c r="BA95"/>
  <c r="AW95"/>
  <c r="AV95"/>
  <c r="AV94"/>
  <c r="AK29"/>
  <c i="4" r="J32"/>
  <c i="1" r="AG98"/>
  <c r="AN98"/>
  <c i="5" l="1" r="J98"/>
  <c r="J41"/>
  <c i="4" r="J41"/>
  <c i="1" r="BA94"/>
  <c r="W30"/>
  <c i="2" r="J32"/>
  <c i="1" r="AG96"/>
  <c r="AN96"/>
  <c i="3" r="J32"/>
  <c i="1" r="AG97"/>
  <c r="AN97"/>
  <c i="7" r="J32"/>
  <c i="1" r="AG101"/>
  <c r="AN101"/>
  <c i="6" r="J32"/>
  <c i="1" r="AG100"/>
  <c r="AN100"/>
  <c r="AY94"/>
  <c r="AT95"/>
  <c i="2" l="1" r="J41"/>
  <c i="3" r="J41"/>
  <c i="6" r="J41"/>
  <c i="7" r="J41"/>
  <c i="1" r="AG95"/>
  <c r="AG94"/>
  <c r="AW94"/>
  <c r="AK30"/>
  <c l="1" r="AN95"/>
  <c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<sst xmlns="http://schemas.openxmlformats.org/spreadsheetml/2006/main">
  <si>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</si>
  <si>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</si>
  <si>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</si>
  <si>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</si>
  <si>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</si>
  <si>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{99a0ecca-21d3-4f1e-ada0-c69319270aad}</t>
  </si>
  <si>
    <t>0,1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</si>
  <si>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</si>
  <si>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</si>
  <si>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</si>
  <si>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</si>
  <si>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</si>
  <si>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</si>
  <si>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</si>
  <si>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B046-20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</si>
  <si>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</si>
  <si>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</si>
  <si>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PROVINČNÝ DOM Č. 12 (GALÉRIA)</t>
  </si>
  <si>
    <t>JKSO:</t>
  </si>
  <si>
    <t>KS:</t>
  </si>
  <si>
    <t>Miesto:</t>
  </si>
  <si>
    <t>STARÁ ĽUBOVŇA</t>
  </si>
  <si>
    <t>Dátum:</t>
  </si>
  <si>
    <t>10. 2. 2020</t>
  </si>
  <si>
    <t>Objednávateľ:</t>
  </si>
  <si>
    <t>IČO:</t>
  </si>
  <si>
    <t>Mesto Stará Ľubovňa</t>
  </si>
  <si>
    <t>IČ DPH:</t>
  </si>
  <si>
    <t>Zhotoviteľ:</t>
  </si>
  <si>
    <t>Vyplň údaj</t>
  </si>
  <si>
    <t>Projektant:</t>
  </si>
  <si>
    <t>Ing. Vladislav Slosarčik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</si>
  <si>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</si>
  <si>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</si>
  <si>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</si>
  <si>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</si>
  <si>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</si>
  <si>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</si>
  <si>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</si>
  <si>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</si>
  <si>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</si>
  <si>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</si>
  <si>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</si>
  <si>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</si>
  <si>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</si>
  <si>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</si>
  <si>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</si>
  <si>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</si>
  <si>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</si>
  <si>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</si>
  <si>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</si>
  <si>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</si>
  <si>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</si>
  <si>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</si>
  <si>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</si>
  <si>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</si>
  <si>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</si>
  <si>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</si>
  <si>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</si>
  <si>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</si>
  <si>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</si>
  <si>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</si>
  <si>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</si>
  <si>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</si>
  <si>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</si>
  <si>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</si>
  <si>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</si>
  <si>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</si>
  <si>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</si>
  <si>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</si>
  <si>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</si>
  <si>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</si>
  <si>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</si>
  <si>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</si>
  <si>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</si>
  <si>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</si>
  <si>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</si>
  <si>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</si>
  <si>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</si>
  <si>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</si>
  <si>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ÚPRAVA PREVÁDZKOVÝCH PRIESTOROV</t>
  </si>
  <si>
    <t>STA</t>
  </si>
  <si>
    <t>1</t>
  </si>
  <si>
    <t>{85b99372-3739-46d0-bd95-17d115aa32e0}</t>
  </si>
  <si>
    <t>/</t>
  </si>
  <si>
    <t>Búracie práce</t>
  </si>
  <si>
    <t>Časť</t>
  </si>
  <si>
    <t>2</t>
  </si>
  <si>
    <t>{93490364-006a-4dbd-93dd-ae12e773fdcf}</t>
  </si>
  <si>
    <t>Stavebno-technické riešenie</t>
  </si>
  <si>
    <t>{2fb70ee3-a91c-4b38-bcea-8ce2cff3c953}</t>
  </si>
  <si>
    <t>3</t>
  </si>
  <si>
    <t>Zdravotno-technické zariadenia</t>
  </si>
  <si>
    <t>{2846e237-a660-407f-9934-177f5f2dea45}</t>
  </si>
  <si>
    <t>4</t>
  </si>
  <si>
    <t>Ústredné vykurovanie</t>
  </si>
  <si>
    <t>{6b501f9b-da4b-4b78-9e30-d1175c2c18e0}</t>
  </si>
  <si>
    <t>5</t>
  </si>
  <si>
    <t>Elektroinštalácia</t>
  </si>
  <si>
    <t>{02c246b7-2404-4c21-bd31-315989011982}</t>
  </si>
  <si>
    <t>6</t>
  </si>
  <si>
    <t>Kuchynská linka a vstavaná skriňa</t>
  </si>
  <si>
    <t>{df6cf0c9-d606-4be7-a870-6e8825f38a91}</t>
  </si>
  <si>
    <t>KRYCÍ LIST ROZPOČTU</t>
  </si>
  <si>
    <t>Objekt:</t>
  </si>
  <si>
    <t>01 - ÚPRAVA PREVÁDZKOVÝCH PRIESTOROV</t>
  </si>
  <si>
    <t>Časť:</t>
  </si>
  <si>
    <t>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</si>
  <si>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</si>
  <si>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</si>
  <si>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</si>
  <si>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</si>
  <si>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</si>
  <si>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</si>
  <si>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</si>
  <si>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</si>
  <si>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766 - Konštrukcie stolárske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</si>
  <si>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</si>
  <si>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</si>
  <si>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</si>
  <si>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</si>
  <si>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</si>
  <si>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</si>
  <si>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</si>
  <si>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</si>
  <si>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</si>
  <si>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</si>
  <si>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</si>
  <si>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</si>
  <si>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</si>
  <si>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</si>
  <si>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</si>
  <si>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</si>
  <si>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</si>
  <si>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</si>
  <si>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</si>
  <si>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962022391</t>
  </si>
  <si>
    <t xml:space="preserve">Búranie muriva nadzákladového kamenného príp. zmieš. na akúkoľvek maltu,  -2,38500t</t>
  </si>
  <si>
    <t>m3</t>
  </si>
  <si>
    <t>2134643566</t>
  </si>
  <si>
    <t>962031132</t>
  </si>
  <si>
    <t xml:space="preserve">Búranie priečok z tehál pálených, plných alebo dutých hr. do 150 mm,  -0,19600t</t>
  </si>
  <si>
    <t>m2</t>
  </si>
  <si>
    <t>1597337753</t>
  </si>
  <si>
    <t>965043431</t>
  </si>
  <si>
    <t xml:space="preserve">Búranie podkladov pod dlažby, liatych dlažieb a mazanín,betón s poterom,teracom hr.do 150 mm,  plochy do 4 m2 -2,20000t</t>
  </si>
  <si>
    <t>-1667309970</t>
  </si>
  <si>
    <t>965081812</t>
  </si>
  <si>
    <t xml:space="preserve">Búranie dlažieb, z kamen., cement., terazzových, čadičových alebo keram. dĺžky , hr.nad 10 mm,  -0,06500t</t>
  </si>
  <si>
    <t>843277000</t>
  </si>
  <si>
    <t>967031132</t>
  </si>
  <si>
    <t xml:space="preserve">Prikresanie rovných ostení, bez odstupu, po hrubomvybúraní otvorov, v murive tehl. na maltu,  -0,05700t</t>
  </si>
  <si>
    <t>-1239971986</t>
  </si>
  <si>
    <t>968061125</t>
  </si>
  <si>
    <t>Vyvesenie dreveného dverného krídla do suti plochy do 2 m2, -0,02400t</t>
  </si>
  <si>
    <t>ks</t>
  </si>
  <si>
    <t>720265109</t>
  </si>
  <si>
    <t>7</t>
  </si>
  <si>
    <t>968072455</t>
  </si>
  <si>
    <t xml:space="preserve">Vybúranie kovových dverových zárubní plochy do 2 m2,  -0,07600t</t>
  </si>
  <si>
    <t>-309763727</t>
  </si>
  <si>
    <t>8</t>
  </si>
  <si>
    <t>978059531</t>
  </si>
  <si>
    <t xml:space="preserve">Odsekanie a odobratie stien z obkladačiek vnútorných nad 2 m2,  -0,06800t</t>
  </si>
  <si>
    <t>927913762</t>
  </si>
  <si>
    <t>979011131</t>
  </si>
  <si>
    <t>Zvislá doprava sutiny po schodoch ručne do 3.5 m</t>
  </si>
  <si>
    <t>t</t>
  </si>
  <si>
    <t>-113508187</t>
  </si>
  <si>
    <t>10</t>
  </si>
  <si>
    <t>979081111</t>
  </si>
  <si>
    <t>Odvoz sutiny a vybúraných hmôt na skládku do 1 km</t>
  </si>
  <si>
    <t>1032263491</t>
  </si>
  <si>
    <t>11</t>
  </si>
  <si>
    <t>979081121</t>
  </si>
  <si>
    <t>Odvoz sutiny a vybúraných hmôt na skládku za každý ďalší 1 km</t>
  </si>
  <si>
    <t>-1679343557</t>
  </si>
  <si>
    <t>12</t>
  </si>
  <si>
    <t>979082111</t>
  </si>
  <si>
    <t>Vnútrostavenisková doprava sutiny a vybúraných hmôt do 10 m</t>
  </si>
  <si>
    <t>-857972878</t>
  </si>
  <si>
    <t>13</t>
  </si>
  <si>
    <t>979089612</t>
  </si>
  <si>
    <t>Poplatok za skladovanie - iné odpady zo stavieb a demolácií (17 09), ostatné</t>
  </si>
  <si>
    <t>-161949615</t>
  </si>
  <si>
    <t>PSV</t>
  </si>
  <si>
    <t>Práce a dodávky PSV</t>
  </si>
  <si>
    <t>766</t>
  </si>
  <si>
    <t>Konštrukcie stolárske</t>
  </si>
  <si>
    <t>14</t>
  </si>
  <si>
    <t>766660011</t>
  </si>
  <si>
    <t xml:space="preserve">Vyvesenie alebo zavesenie drevených  krídiel  dverí, pre vykonanie stavebných  zmien, plochy do 2 m2</t>
  </si>
  <si>
    <t>16</t>
  </si>
  <si>
    <t>-1684449654</t>
  </si>
  <si>
    <t>784</t>
  </si>
  <si>
    <t>Maľby</t>
  </si>
  <si>
    <t>15</t>
  </si>
  <si>
    <t>784418011</t>
  </si>
  <si>
    <t xml:space="preserve">Zakrývanie otvorov, podláh a zariadení fóliou v miestnostiach alebo na schodisku   </t>
  </si>
  <si>
    <t>-1302084891</t>
  </si>
  <si>
    <t>2 - Stavebno-technické riešenie</t>
  </si>
  <si>
    <t xml:space="preserve">    6 - Úpravy povrchov, podlahy, osadenie</t>
  </si>
  <si>
    <t xml:space="preserve">    763 - Konštrukcie - drevostavby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</si>
  <si>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</si>
  <si>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</si>
  <si>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</si>
  <si>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Dokončovacie práce - maľby</t>
  </si>
  <si>
    <t>Úpravy povrchov, podlahy, osadenie</t>
  </si>
  <si>
    <t>632440016</t>
  </si>
  <si>
    <t>Anhydritový samonivelizačný liaty poter Baumit Alpha 2000, triedy CA-C20-F5 , hr.50 mm</t>
  </si>
  <si>
    <t>-1614714456</t>
  </si>
  <si>
    <t>642952110</t>
  </si>
  <si>
    <t>Osadenie drevených dverových zárubní a rámov, plochy otvoru do 2,5 m2</t>
  </si>
  <si>
    <t>-276284092</t>
  </si>
  <si>
    <t>M</t>
  </si>
  <si>
    <t>6117103146-01</t>
  </si>
  <si>
    <t>Zárubňa vnútorná obložková, masív smrekovec, rozmer 950x20000 mm, pre stenu hrúbky 160 mm, pre jednokrídlové dvere</t>
  </si>
  <si>
    <t>-1349371716</t>
  </si>
  <si>
    <t>953947951</t>
  </si>
  <si>
    <t>Montáž hranatej kovovej vetracej mriežky plochy do 0,06 m2</t>
  </si>
  <si>
    <t>28941044</t>
  </si>
  <si>
    <t>4290042329</t>
  </si>
  <si>
    <t xml:space="preserve">Hliníková mriežka so štvorcovými otvormi NOVA-E-1-625x125 </t>
  </si>
  <si>
    <t>1830783915</t>
  </si>
  <si>
    <t>763</t>
  </si>
  <si>
    <t>Konštrukcie - drevostavby</t>
  </si>
  <si>
    <t>763112133</t>
  </si>
  <si>
    <t>Priečka SDK KNAUF W112 hr. 125 mm, jednoduchá kca CW 75, UW 75, dosky 2x GKBI hr. 12,5 mm s TI 75 mm</t>
  </si>
  <si>
    <t>-1852910838</t>
  </si>
  <si>
    <t>763114135</t>
  </si>
  <si>
    <t>Inštalačná priečka SDK KNAUF W116, dvojitá kca 2xCW 50, 2xUW 50, dosky 2x GKBI hr. 12,5 mm s TI 2x50 mm</t>
  </si>
  <si>
    <t>-2062589528</t>
  </si>
  <si>
    <t>763182123</t>
  </si>
  <si>
    <t>Zárubne oceľové pre SDK priečky KNAUF W112 v do 2,75 m š 700 mm hr. 125 mm</t>
  </si>
  <si>
    <t>144661253</t>
  </si>
  <si>
    <t>998763301</t>
  </si>
  <si>
    <t>Presun hmôt pre sádrokartónové konštrukcie v objektoch výšky do 7 m</t>
  </si>
  <si>
    <t>-1081478171</t>
  </si>
  <si>
    <t>766124100</t>
  </si>
  <si>
    <t xml:space="preserve">Montáž drevených stien záchodových (inštalačný blok WC) s dvoma krídlami alebo s jedným krídlom a dvierkami   </t>
  </si>
  <si>
    <t>1152141057</t>
  </si>
  <si>
    <t>6156687000-91</t>
  </si>
  <si>
    <t>Dodávka WC deliacich stien kompletizovaných ABS laminodoska s povrchom melamín hr. 28 mm, ABS hrana, farba silver, dvere 600 mm, nastav nohy</t>
  </si>
  <si>
    <t>233176308</t>
  </si>
  <si>
    <t>766662112</t>
  </si>
  <si>
    <t>Montáž dverového krídla otočného jednokrídlového poldrážkového, do existujúcej zárubne, vrátane kovania</t>
  </si>
  <si>
    <t>2002639581</t>
  </si>
  <si>
    <t>5491502040</t>
  </si>
  <si>
    <t>Kovanie - 2x kľučka, povrch nerez brúsený, 2x rozeta BB, FAB</t>
  </si>
  <si>
    <t>32</t>
  </si>
  <si>
    <t>-255393632</t>
  </si>
  <si>
    <t>6116201880§-1</t>
  </si>
  <si>
    <t>Dvere vnútorné jednokrídlové, výplň DTD doska, povrch CPL laminát M10, mechanicky odolné plné, šírka 700 mm</t>
  </si>
  <si>
    <t>-150833674</t>
  </si>
  <si>
    <t>766662113</t>
  </si>
  <si>
    <t>Montáž dverového krídla otočného jednokrídlového bezpoldrážkového, do existujúcej zárubne, vrátane kovania</t>
  </si>
  <si>
    <t>266712299</t>
  </si>
  <si>
    <t>2067407306</t>
  </si>
  <si>
    <t>17</t>
  </si>
  <si>
    <t>6117103100-01</t>
  </si>
  <si>
    <t>Dvere vnútorné jednokrídlové, rámové s kazetami, masív smrekovec, plné, šírka 950 mm - výkres</t>
  </si>
  <si>
    <t>776475532</t>
  </si>
  <si>
    <t>18</t>
  </si>
  <si>
    <t>766669117</t>
  </si>
  <si>
    <t>Montáž samozatvárača pre dverné krídla s hmotnosťou do 50 kg</t>
  </si>
  <si>
    <t>-1812185600</t>
  </si>
  <si>
    <t>19</t>
  </si>
  <si>
    <t>5491701020</t>
  </si>
  <si>
    <t xml:space="preserve">Hydraulický samozatvárač - váha dverí do 70 kg </t>
  </si>
  <si>
    <t>1427447932</t>
  </si>
  <si>
    <t>766695212</t>
  </si>
  <si>
    <t>Montáž prahu dverí, jednokrídlových</t>
  </si>
  <si>
    <t>313051889</t>
  </si>
  <si>
    <t>21</t>
  </si>
  <si>
    <t>6118713600</t>
  </si>
  <si>
    <t>Prah dubový L=72 B=10 cm</t>
  </si>
  <si>
    <t>-1784349288</t>
  </si>
  <si>
    <t>22</t>
  </si>
  <si>
    <t>6118720100</t>
  </si>
  <si>
    <t>Prah dubový L=102 B=15 cm</t>
  </si>
  <si>
    <t>-1858026297</t>
  </si>
  <si>
    <t>23</t>
  </si>
  <si>
    <t>998766101</t>
  </si>
  <si>
    <t>Presun hmot pre konštrukcie stolárske v objektoch výšky do 6 m</t>
  </si>
  <si>
    <t>-578923137</t>
  </si>
  <si>
    <t>771</t>
  </si>
  <si>
    <t>Podlahy z dlaždíc</t>
  </si>
  <si>
    <t>24</t>
  </si>
  <si>
    <t>771541215</t>
  </si>
  <si>
    <t>Montáž podláh z dlaždíc gres kladených do tmelu flexibil. mrazuvzdorného veľ. 300 x 300 mm</t>
  </si>
  <si>
    <t>-519301332</t>
  </si>
  <si>
    <t>25</t>
  </si>
  <si>
    <t>5978651460-1</t>
  </si>
  <si>
    <t>Keramická dlaždica, rozmer 300x300 mm, typ a farbu určí KPÚ</t>
  </si>
  <si>
    <t>1953758509</t>
  </si>
  <si>
    <t>26</t>
  </si>
  <si>
    <t>998771102</t>
  </si>
  <si>
    <t>Presun hmôt pre podlahy z dlaždíc v objektoch výšky nad 6 do 12 m</t>
  </si>
  <si>
    <t>1711505100</t>
  </si>
  <si>
    <t>781</t>
  </si>
  <si>
    <t>Dokončovacie práce a obklady</t>
  </si>
  <si>
    <t>27</t>
  </si>
  <si>
    <t>781445277</t>
  </si>
  <si>
    <t>Montáž obkladov vnútor. stien z obkladačiek kladených do tmelu flexibilného v obmedzenom priestore veľ. 300x600 mm</t>
  </si>
  <si>
    <t>1987850348</t>
  </si>
  <si>
    <t>28</t>
  </si>
  <si>
    <t>5978650140-01</t>
  </si>
  <si>
    <t>Keramická obkladačka, rozmer 600x300 mm, typ a farbu určí KPÚ</t>
  </si>
  <si>
    <t>-1224852090</t>
  </si>
  <si>
    <t>29</t>
  </si>
  <si>
    <t>998781101</t>
  </si>
  <si>
    <t>Presun hmôt pre obklady keramické v objektoch výšky do 6 m</t>
  </si>
  <si>
    <t>-1046526617</t>
  </si>
  <si>
    <t>783</t>
  </si>
  <si>
    <t>Nátery</t>
  </si>
  <si>
    <t>30</t>
  </si>
  <si>
    <t>783615300</t>
  </si>
  <si>
    <t>Nátery stolárskych výrobkov olejové farby bielej dvojnásobné 2x s emailovaním a 2x plným tmelením</t>
  </si>
  <si>
    <t>-1710987006</t>
  </si>
  <si>
    <t>31</t>
  </si>
  <si>
    <t>783894622</t>
  </si>
  <si>
    <t>Náter farbami ekologickými riediteľnými vodou SADAKRINOM pre náter sadrokartón. stien 2x</t>
  </si>
  <si>
    <t>-629663815</t>
  </si>
  <si>
    <t>Dokončovacie práce - maľby</t>
  </si>
  <si>
    <t>784452271</t>
  </si>
  <si>
    <t xml:space="preserve">Maľby z maliarskych zmesí Primalex, Farmal, ručne nanášané dvojnásobné základné na podklad jemnozrnný výšky do 3,80 m   </t>
  </si>
  <si>
    <t>-817358823</t>
  </si>
  <si>
    <t>33</t>
  </si>
  <si>
    <t>784452371</t>
  </si>
  <si>
    <t xml:space="preserve">Maľby z maliarskych zmesí Primalex, Farmal, ručne nanášané tónované dvojnásobné na jemnozrnný podklad výšky do 3,80 m   </t>
  </si>
  <si>
    <t>2105680202</t>
  </si>
  <si>
    <t>3 - Zdravotno-technické zariadenia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</si>
  <si>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</si>
  <si>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</si>
  <si>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</si>
  <si>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</si>
  <si>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</si>
  <si>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Práce a dodávky PSV   </t>
  </si>
  <si>
    <t>713</t>
  </si>
  <si>
    <t xml:space="preserve">Izolácie tepelné   </t>
  </si>
  <si>
    <t>713482111</t>
  </si>
  <si>
    <t>Montáž trubíc z PE, hr.do 10 mm,vnút.priemer do 38 mm</t>
  </si>
  <si>
    <t>m</t>
  </si>
  <si>
    <t>1693019037</t>
  </si>
  <si>
    <t>2837741538</t>
  </si>
  <si>
    <t>Tubolit DG 20 x 5 izolácia-trubica AZ FLEX Armacell</t>
  </si>
  <si>
    <t>679121754</t>
  </si>
  <si>
    <t>2837741551</t>
  </si>
  <si>
    <t>Tubolit DG 25 x 5 izolácia-trubica AZ FLEX Armacell</t>
  </si>
  <si>
    <t>1104332100</t>
  </si>
  <si>
    <t>721</t>
  </si>
  <si>
    <t xml:space="preserve">Zdravotech. vnútorná kanalizácia   </t>
  </si>
  <si>
    <t>721170909</t>
  </si>
  <si>
    <t>Oprava odpadového potrubia novodurového vsadenie odbočky do potrubia D 110, D 114</t>
  </si>
  <si>
    <t>1846659375</t>
  </si>
  <si>
    <t>721170965</t>
  </si>
  <si>
    <t>Oprava odpadového potrubia novodurového prepojenie doterajšieho potrubia D 110</t>
  </si>
  <si>
    <t>-1516545704</t>
  </si>
  <si>
    <t>721171109</t>
  </si>
  <si>
    <t>Potrubie z novodurových rúr TPD 5-177-67 odpadové hrdlové D 110x2,2</t>
  </si>
  <si>
    <t>825589801</t>
  </si>
  <si>
    <t>721171803</t>
  </si>
  <si>
    <t xml:space="preserve">Demontáž potrubia z novodurových rúr odpadového alebo pripojovacieho do D75,  -0,00210 t</t>
  </si>
  <si>
    <t>1625727324</t>
  </si>
  <si>
    <t>721171808</t>
  </si>
  <si>
    <t xml:space="preserve">Demontáž potrubia z novodurových rúr odpadového alebo pripojovacieho nad 75 do D114,  -0,00198 t</t>
  </si>
  <si>
    <t>1585465177</t>
  </si>
  <si>
    <t>721173204</t>
  </si>
  <si>
    <t>Potrubie z novodurových rúr TPD 5-177-67 pripájacie D 40x1,8</t>
  </si>
  <si>
    <t>1300278532</t>
  </si>
  <si>
    <t>721173205</t>
  </si>
  <si>
    <t>Potrubie z novodurových rúr TPD 5-177-67 pripájacie D 50x1,8</t>
  </si>
  <si>
    <t>-1640787278</t>
  </si>
  <si>
    <t>2863120370</t>
  </si>
  <si>
    <t xml:space="preserve">Geberit PE-koleno 88,5°    DN 90/90    WC</t>
  </si>
  <si>
    <t>-1189677303</t>
  </si>
  <si>
    <t>721194104</t>
  </si>
  <si>
    <t>Zriadenie prípojky na potrubí vyvedenie a upevnenie odpadových výpustiek D 40x1,8</t>
  </si>
  <si>
    <t>1415821531</t>
  </si>
  <si>
    <t>721194105</t>
  </si>
  <si>
    <t>Zriadenie prípojky na potrubí vyvedenie a upevnenie odpadových výpustiek D 50x1,8</t>
  </si>
  <si>
    <t>1837296158</t>
  </si>
  <si>
    <t>721194109</t>
  </si>
  <si>
    <t>Zriadenie prípojky na potrubí vyvedenie a upevnenie odpadových výpustiek D 110x2,3</t>
  </si>
  <si>
    <t>1848458655</t>
  </si>
  <si>
    <t>721290111</t>
  </si>
  <si>
    <t>Ostatné - skúška tesnosti kanalizácie v objektoch vodou do DN 125</t>
  </si>
  <si>
    <t>-458635938</t>
  </si>
  <si>
    <t>721300912</t>
  </si>
  <si>
    <t>Prečistenie zvislých odpadov v jednom podlaží do DN 200</t>
  </si>
  <si>
    <t>13894439</t>
  </si>
  <si>
    <t>998721101</t>
  </si>
  <si>
    <t>Presun hmôt pre vnútornú kanalizáciu v objektoch výšky do 6 m</t>
  </si>
  <si>
    <t>445805876</t>
  </si>
  <si>
    <t>722</t>
  </si>
  <si>
    <t xml:space="preserve">Zdravotechnika - vnútorný vodovod   </t>
  </si>
  <si>
    <t>722130801</t>
  </si>
  <si>
    <t xml:space="preserve">Demontáž potrubia z oceľových rúrok závitových do DN 25,  -0,00213t</t>
  </si>
  <si>
    <t>-1216393946</t>
  </si>
  <si>
    <t>722130913</t>
  </si>
  <si>
    <t>Oprava vodovodného potrubia závitového prerezanie oceľovej rúrky do DN 25</t>
  </si>
  <si>
    <t>-776114986</t>
  </si>
  <si>
    <t>722131913</t>
  </si>
  <si>
    <t>Oprava vodovodného potrubia závitového vsadenie odbočky do potrubia DN 25</t>
  </si>
  <si>
    <t>súb.</t>
  </si>
  <si>
    <t>1481121622</t>
  </si>
  <si>
    <t>722131933</t>
  </si>
  <si>
    <t>Oprava vodovodného potrubia závitového prepojenie doterajšieho potrubia DN 25</t>
  </si>
  <si>
    <t>-800148861</t>
  </si>
  <si>
    <t>722172622</t>
  </si>
  <si>
    <t>Potrubie z rúr REHAU, rúrka univerzálna DN 20,0x2,8 v kotúčoch</t>
  </si>
  <si>
    <t>2029875154</t>
  </si>
  <si>
    <t>722172623</t>
  </si>
  <si>
    <t xml:space="preserve">Potrubie z rúr REHAU, rúrka univerzálna  DN 25,0x3,5 v kotúčoch</t>
  </si>
  <si>
    <t>-1861942489</t>
  </si>
  <si>
    <t>2862287006</t>
  </si>
  <si>
    <t xml:space="preserve">T-Kus 25-20-25  odbočka redukovaná</t>
  </si>
  <si>
    <t>-452660855</t>
  </si>
  <si>
    <t>2862285103</t>
  </si>
  <si>
    <t>T-Kus 25 RAUTITAN PX odbočka a prietok rovnaké, materiál: PPSU REHAU</t>
  </si>
  <si>
    <t>323458830</t>
  </si>
  <si>
    <t>2862287905</t>
  </si>
  <si>
    <t>T-Kus 25-20-20 RAUTITAN PX odbočka a prietok redukované, materiál: PPSU REHAU</t>
  </si>
  <si>
    <t>224871335</t>
  </si>
  <si>
    <t>2861240158</t>
  </si>
  <si>
    <t xml:space="preserve">Koleno PX  90° 20,</t>
  </si>
  <si>
    <t>-793091130</t>
  </si>
  <si>
    <t>2861240159</t>
  </si>
  <si>
    <t>Koleno PX 90° 25</t>
  </si>
  <si>
    <t>-1626933779</t>
  </si>
  <si>
    <t>2862220400</t>
  </si>
  <si>
    <t>násuvná objímka 20</t>
  </si>
  <si>
    <t>2136620151</t>
  </si>
  <si>
    <t>2862220500</t>
  </si>
  <si>
    <t>násuvná objímka 25</t>
  </si>
  <si>
    <t>1026152178</t>
  </si>
  <si>
    <t>722190401</t>
  </si>
  <si>
    <t xml:space="preserve">Vyvedenie a upevnenie výpustky   DN 15</t>
  </si>
  <si>
    <t>1919301302</t>
  </si>
  <si>
    <t>722229103</t>
  </si>
  <si>
    <t>Montáž ventilu výtok.,plavák.,vypúšť.,odvodňov.,kohút.plniaceho,vypúšťacieho PN 0.6, ventilov G 1</t>
  </si>
  <si>
    <t>-1786384500</t>
  </si>
  <si>
    <t>5510900363</t>
  </si>
  <si>
    <t>Guľový kohút DN 25</t>
  </si>
  <si>
    <t>306563711</t>
  </si>
  <si>
    <t>34</t>
  </si>
  <si>
    <t>722290234</t>
  </si>
  <si>
    <t>Prepláchnutie a dezinfekcia vodovodného potrubia do DN 80</t>
  </si>
  <si>
    <t>581765403</t>
  </si>
  <si>
    <t>35</t>
  </si>
  <si>
    <t>733191301</t>
  </si>
  <si>
    <t>Tlaková skúška plastového potrubia do 32 mm</t>
  </si>
  <si>
    <t>-1109967324</t>
  </si>
  <si>
    <t>36</t>
  </si>
  <si>
    <t>998722101</t>
  </si>
  <si>
    <t>Presun hmôt pre vnútorný vodovod v objektoch výšky do 6 m</t>
  </si>
  <si>
    <t>757675502</t>
  </si>
  <si>
    <t>725</t>
  </si>
  <si>
    <t xml:space="preserve">Zdravotechnika - zariaď. predmety   </t>
  </si>
  <si>
    <t>37</t>
  </si>
  <si>
    <t>725110811</t>
  </si>
  <si>
    <t xml:space="preserve">Demontáž záchoda splachovacieho s nádržou alebo s tlakovým splachovačom,  -0,01933t</t>
  </si>
  <si>
    <t>1496471046</t>
  </si>
  <si>
    <t>38</t>
  </si>
  <si>
    <t>725129721</t>
  </si>
  <si>
    <t>Montáž predstenového systému pisoárov do ľahkých stien s kovovou konštrukciou (napr.GEBERIT, AlcaPlast)</t>
  </si>
  <si>
    <t>-20230916</t>
  </si>
  <si>
    <t>39</t>
  </si>
  <si>
    <t>5513005462</t>
  </si>
  <si>
    <t>DuoFixprvok pre pisoár Preda a Selva, 1120 mm, 7,5 l, plast, GEBERIT</t>
  </si>
  <si>
    <t>1810642889</t>
  </si>
  <si>
    <t>40</t>
  </si>
  <si>
    <t>725129730</t>
  </si>
  <si>
    <t xml:space="preserve">Montáž pisoáru do predstenového systému  </t>
  </si>
  <si>
    <t>-1057167622</t>
  </si>
  <si>
    <t>41</t>
  </si>
  <si>
    <t>6420131890</t>
  </si>
  <si>
    <t>Pisoár so senzorom DOMINO 430x315x665 mm, keramika, biela</t>
  </si>
  <si>
    <t>979917955</t>
  </si>
  <si>
    <t>42</t>
  </si>
  <si>
    <t>725149715</t>
  </si>
  <si>
    <t>Montáž predstenového systému záchodov do ľahkých stien s kovovou konštrukciou (napr.GEBERIT, AlcaPlast)</t>
  </si>
  <si>
    <t>-1903742926</t>
  </si>
  <si>
    <t>43</t>
  </si>
  <si>
    <t>5513005451</t>
  </si>
  <si>
    <t>DuoFix pre WC s nádržkou Sigma UP320 1120 mm, 7,5 l, bezbariérová úprava, plast, GEBERIT</t>
  </si>
  <si>
    <t>-1850420811</t>
  </si>
  <si>
    <t>44</t>
  </si>
  <si>
    <t>5513005642</t>
  </si>
  <si>
    <t>Ovládacie tlačidlo Sigma20, 246x164 mm, ušlachtila oceľ s bezpečnostnými skrutkami, GEBERIT</t>
  </si>
  <si>
    <t>-1480210034</t>
  </si>
  <si>
    <t>45</t>
  </si>
  <si>
    <t>725210821</t>
  </si>
  <si>
    <t xml:space="preserve">Demontáž umývadiel alebo umývadielok bez výtokovej armatúry,  -0,01946t</t>
  </si>
  <si>
    <t>659371244</t>
  </si>
  <si>
    <t>46</t>
  </si>
  <si>
    <t>725219721</t>
  </si>
  <si>
    <t>Montáž predstenového systému umývadiel do ľahkých stien s kovovou konštrukciou (napr.GEBERIT, AlcaPlast)</t>
  </si>
  <si>
    <t>-1254760223</t>
  </si>
  <si>
    <t>47</t>
  </si>
  <si>
    <t>2861188531</t>
  </si>
  <si>
    <t>DuoFix súprava pre umývadlo 400x86x86 mm, oceľ, sanitárny systém, GEBERIT</t>
  </si>
  <si>
    <t>1635969333</t>
  </si>
  <si>
    <t>48</t>
  </si>
  <si>
    <t>725219730</t>
  </si>
  <si>
    <t xml:space="preserve">Montáž umývadla do predstenového systému  </t>
  </si>
  <si>
    <t>1041141934</t>
  </si>
  <si>
    <t>49</t>
  </si>
  <si>
    <t>6420135210</t>
  </si>
  <si>
    <t>Umývadlo keramické CUBITO-55, 550x420x185 mm, biela</t>
  </si>
  <si>
    <t>-1090270118</t>
  </si>
  <si>
    <t>50</t>
  </si>
  <si>
    <t>725239721-01</t>
  </si>
  <si>
    <t>Montáž predstenového systému výleviek do ľahkých stien s kovovou konštrukciou (napr.GEBERIT, AlcaPlast)</t>
  </si>
  <si>
    <t>1089076298</t>
  </si>
  <si>
    <t>51</t>
  </si>
  <si>
    <t>2861188523</t>
  </si>
  <si>
    <t>Montážny prvok DuoFix pre výlevku, 1300 mm, pre nástennú batériu 1200x78x523, voda, kov, pozinkovaný povrch, GEBERIT</t>
  </si>
  <si>
    <t>892108645</t>
  </si>
  <si>
    <t>52</t>
  </si>
  <si>
    <t>725332320</t>
  </si>
  <si>
    <t>Montáž výlevky bez výtokovej armatúry a splachovacej nádrže, diturvitová</t>
  </si>
  <si>
    <t>súb</t>
  </si>
  <si>
    <t>-1072400710</t>
  </si>
  <si>
    <t>53</t>
  </si>
  <si>
    <t>642710000300</t>
  </si>
  <si>
    <t>Výlevka závesná keramická QUELLE, rozmery 450x335x360mm, KOLO</t>
  </si>
  <si>
    <t>813167409</t>
  </si>
  <si>
    <t>54</t>
  </si>
  <si>
    <t>725530811</t>
  </si>
  <si>
    <t xml:space="preserve">Demontáž elektrického zásobníkového ohrievača vody prepadového do 12 l,  -0,01750t</t>
  </si>
  <si>
    <t>1964826303</t>
  </si>
  <si>
    <t>55</t>
  </si>
  <si>
    <t>725539100</t>
  </si>
  <si>
    <t>Montáž elektrického zásobníka akumulačného stojatého do 30 L</t>
  </si>
  <si>
    <t>422721450</t>
  </si>
  <si>
    <t>56</t>
  </si>
  <si>
    <t>5413000170</t>
  </si>
  <si>
    <t>Akumulačný elektrický tlakový závesný zvislý ohrievač EOV 30, objem 30 l, Tatramat</t>
  </si>
  <si>
    <t>848960273</t>
  </si>
  <si>
    <t>57</t>
  </si>
  <si>
    <t>725590811</t>
  </si>
  <si>
    <t>Vnútrostav. premiestnenie vybúr. hmôt zariaď. predmetov vodorovne do 100 m z budov s výš. do 6 m</t>
  </si>
  <si>
    <t>2100858791</t>
  </si>
  <si>
    <t>58</t>
  </si>
  <si>
    <t>725819402</t>
  </si>
  <si>
    <t>Montáž ventilu bez pripojovacej rúrky G 1/2</t>
  </si>
  <si>
    <t>402955820</t>
  </si>
  <si>
    <t>59</t>
  </si>
  <si>
    <t>5518300009</t>
  </si>
  <si>
    <t xml:space="preserve">Sanitárne armatúry  Rohový ventil -   1/2"</t>
  </si>
  <si>
    <t>1163396051</t>
  </si>
  <si>
    <t>60</t>
  </si>
  <si>
    <t>5517544580</t>
  </si>
  <si>
    <t>Flexi hadica do batérii s pletivom z nehrdzejúcej ocele</t>
  </si>
  <si>
    <t>596501304</t>
  </si>
  <si>
    <t>61</t>
  </si>
  <si>
    <t>725820810</t>
  </si>
  <si>
    <t xml:space="preserve">Demontáž batérie drezovej, umývadlovej nástennej,  -0,0026t</t>
  </si>
  <si>
    <t>-2003575367</t>
  </si>
  <si>
    <t>62</t>
  </si>
  <si>
    <t>725829201</t>
  </si>
  <si>
    <t>Montáž batérie umývadlovej a drezovej nástennej pákovej, alebo klasickej</t>
  </si>
  <si>
    <t>1208495438</t>
  </si>
  <si>
    <t>63</t>
  </si>
  <si>
    <t>5514671040</t>
  </si>
  <si>
    <t>Drezová nástenná batéria /výlevka/</t>
  </si>
  <si>
    <t>1385686777</t>
  </si>
  <si>
    <t>64</t>
  </si>
  <si>
    <t>5513006620</t>
  </si>
  <si>
    <t>Drezová stojanková páková batéria, chrómová - výsuvná hadica 1,2m</t>
  </si>
  <si>
    <t>1631903964</t>
  </si>
  <si>
    <t>65</t>
  </si>
  <si>
    <t>725829601</t>
  </si>
  <si>
    <t>Montáž batérií umývadlových stojankových pákových alebo klasických</t>
  </si>
  <si>
    <t>1105965049</t>
  </si>
  <si>
    <t>66</t>
  </si>
  <si>
    <t>5514646600</t>
  </si>
  <si>
    <t>Umývadlová batéria</t>
  </si>
  <si>
    <t>-1452231045</t>
  </si>
  <si>
    <t>67</t>
  </si>
  <si>
    <t>725869101</t>
  </si>
  <si>
    <t xml:space="preserve">Montáž zápachovej uzávierky pre zariaďovacie predmety,umývadlová   do D 40</t>
  </si>
  <si>
    <t>-672145868</t>
  </si>
  <si>
    <t>68</t>
  </si>
  <si>
    <t>5516281001</t>
  </si>
  <si>
    <t>Odpady a sifóny. Uzávierka umývadlová zápachová DN 40</t>
  </si>
  <si>
    <t>1398078412</t>
  </si>
  <si>
    <t>69</t>
  </si>
  <si>
    <t>5516210001</t>
  </si>
  <si>
    <t>Zápachová uzávierka HL 100/40, 6/4˝ prevlečná matica, pre drez a umývačku riadu, s guľovým kĺbom na odtoku, DN 40, PP</t>
  </si>
  <si>
    <t>-75056407</t>
  </si>
  <si>
    <t>70</t>
  </si>
  <si>
    <t>725869204</t>
  </si>
  <si>
    <t xml:space="preserve">Montáž zápachovej uzávierky pre zariaďovacie predmety,pisoárova, drezova   D 50</t>
  </si>
  <si>
    <t>-1800896241</t>
  </si>
  <si>
    <t>71</t>
  </si>
  <si>
    <t>5516281051</t>
  </si>
  <si>
    <t>Odpady a sifóny. Uzáver zápachový pisoárový DN 50</t>
  </si>
  <si>
    <t>1945673466</t>
  </si>
  <si>
    <t>72</t>
  </si>
  <si>
    <t>5516281261</t>
  </si>
  <si>
    <t xml:space="preserve">Uzáver PP zápachový pre výlevku, drez  DN 50</t>
  </si>
  <si>
    <t>-1979450571</t>
  </si>
  <si>
    <t>73</t>
  </si>
  <si>
    <t>998725101</t>
  </si>
  <si>
    <t>Presun hmôt pre zariaďovacie predmety v objektoch výšky do 6 m</t>
  </si>
  <si>
    <t>227370379</t>
  </si>
  <si>
    <t>4 - Ústredné vykurovanie</t>
  </si>
  <si>
    <t xml:space="preserve">HSV - Práce a dodávky HSV   </t>
  </si>
  <si>
    <t xml:space="preserve">    9 - Ostatné konštrukcie a práce-búranie   </t>
  </si>
  <si>
    <t xml:space="preserve">PSV - PSV   </t>
  </si>
  <si>
    <t xml:space="preserve">    733 - Ústredné kúrenie, rozvodné potrubie   </t>
  </si>
  <si>
    <t xml:space="preserve">    734 - Ústredné kúrenie, armatúry.   </t>
  </si>
  <si>
    <t xml:space="preserve">    735 - Ústredné kúrenie, vykurov. telesá   </t>
  </si>
  <si>
    <t xml:space="preserve">    771 - Podlahy z dlaždíc   </t>
  </si>
  <si>
    <t xml:space="preserve">OST - OST   </t>
  </si>
  <si>
    <t xml:space="preserve">Práce a dodávky HSV   </t>
  </si>
  <si>
    <t xml:space="preserve">Ostatné konštrukcie a práce-búranie   </t>
  </si>
  <si>
    <t>974042556</t>
  </si>
  <si>
    <t xml:space="preserve">Vysekanie rýh v betónovej dlažbe do hĺbky 100mm a šírky do 300mm,  -0,06600t</t>
  </si>
  <si>
    <t>1955152398</t>
  </si>
  <si>
    <t xml:space="preserve">PSV   </t>
  </si>
  <si>
    <t>713482131</t>
  </si>
  <si>
    <t>Montáž trubíc z PE,hr.do 30 mm,vnút.priemer do 38</t>
  </si>
  <si>
    <t>-1364719438</t>
  </si>
  <si>
    <t>2837741404</t>
  </si>
  <si>
    <t>Armaflex ACe 6x28 izolácia-trubica AZ FLEX Armacell</t>
  </si>
  <si>
    <t>-535049144</t>
  </si>
  <si>
    <t>998713201</t>
  </si>
  <si>
    <t>Presun hmôt pre izolácie tepelné v objektoch výšky do 6 m</t>
  </si>
  <si>
    <t>%</t>
  </si>
  <si>
    <t>-219625121</t>
  </si>
  <si>
    <t>733</t>
  </si>
  <si>
    <t xml:space="preserve">Ústredné kúrenie, rozvodné potrubie   </t>
  </si>
  <si>
    <t>733110803</t>
  </si>
  <si>
    <t xml:space="preserve">Demontáž potrubia z oceľových rúrok závitových do DN 15,  -0,00100t</t>
  </si>
  <si>
    <t>-613446489</t>
  </si>
  <si>
    <t>733110806</t>
  </si>
  <si>
    <t xml:space="preserve">Demontáž potrubia z oceľových rúrok závitových nad 15 do DN 32,  -0,00320t</t>
  </si>
  <si>
    <t>-1925807471</t>
  </si>
  <si>
    <t>733111105</t>
  </si>
  <si>
    <t>Potrubie z rúrok závitových oceľových bezšvových bežných nízkotlakových DN 25</t>
  </si>
  <si>
    <t>1444010464</t>
  </si>
  <si>
    <t>733190217</t>
  </si>
  <si>
    <t>Tlaková skúška potrubia z oceľových rúrok do priem. 89/5</t>
  </si>
  <si>
    <t>-1444234045</t>
  </si>
  <si>
    <t>733191905</t>
  </si>
  <si>
    <t>Oprava rozvodov potrubí z oceľových rúrok závitových normálnych i zosilených - montáž DN 25</t>
  </si>
  <si>
    <t>-750462468</t>
  </si>
  <si>
    <t>733191923</t>
  </si>
  <si>
    <t>Oprava rozvodov potrubí -privarenie odbočky do DN 15</t>
  </si>
  <si>
    <t>1864780695</t>
  </si>
  <si>
    <t>733890803</t>
  </si>
  <si>
    <t>Vnútrostav. premiestnenie vybúraných hmôt rozvodov potrubia vodorovne do 100 m z obj. výš. do 24m</t>
  </si>
  <si>
    <t>-877316536</t>
  </si>
  <si>
    <t>998733101</t>
  </si>
  <si>
    <t>Presun hmôt pre rozvody potrubia v objektoch výšky do 6 m</t>
  </si>
  <si>
    <t>-1159268738</t>
  </si>
  <si>
    <t>734</t>
  </si>
  <si>
    <t xml:space="preserve">Ústredné kúrenie, armatúry.   </t>
  </si>
  <si>
    <t>734200812</t>
  </si>
  <si>
    <t xml:space="preserve">Demontáž armatúry závitovej s jedným závitom nad 1/2 do G 1,  -0,00110t</t>
  </si>
  <si>
    <t>-585942363</t>
  </si>
  <si>
    <t>734200821</t>
  </si>
  <si>
    <t>Demontáž armatúry závitovej s dvomi závitmi do G 1/2 -0,00045t</t>
  </si>
  <si>
    <t>-1362060988</t>
  </si>
  <si>
    <t>734890801</t>
  </si>
  <si>
    <t>Vnútrostaveniskové premiestnenie vybúraných hmôt armatúr do 6m</t>
  </si>
  <si>
    <t>815728777</t>
  </si>
  <si>
    <t>998734101</t>
  </si>
  <si>
    <t>Presun hmôt pre armatúry v objektoch výšky do 6 m</t>
  </si>
  <si>
    <t>1479285356</t>
  </si>
  <si>
    <t>735</t>
  </si>
  <si>
    <t xml:space="preserve">Ústredné kúrenie, vykurov. telesá   </t>
  </si>
  <si>
    <t>734213120</t>
  </si>
  <si>
    <t>Montáž ventilu odvzdušňovacieho závitového vykurovacích telies do G 1/2</t>
  </si>
  <si>
    <t>710113256</t>
  </si>
  <si>
    <t>734221513</t>
  </si>
  <si>
    <t>Ventil regulačný závitový štvorcestný na pripojenie telies G 1/2 montáž</t>
  </si>
  <si>
    <t>-1075114009</t>
  </si>
  <si>
    <t>4845613239</t>
  </si>
  <si>
    <t>Zostava komplet termostatický ventil + hlavica + prísl. pre konvektorové teleso stenový model</t>
  </si>
  <si>
    <t>-856102538</t>
  </si>
  <si>
    <t>4845613281</t>
  </si>
  <si>
    <t>Svorné šrúbenie 3/4</t>
  </si>
  <si>
    <t>340756515</t>
  </si>
  <si>
    <t>735000912</t>
  </si>
  <si>
    <t>Vyregulovanie dvojregulačného ventilu s termostatickým ovládaním</t>
  </si>
  <si>
    <t>972354755</t>
  </si>
  <si>
    <t>735151821</t>
  </si>
  <si>
    <t xml:space="preserve">Demontáž radiátora panelového dvojradového stavebnej dľžky do 1500 mm,  -0,02493t</t>
  </si>
  <si>
    <t>2028945305</t>
  </si>
  <si>
    <t>735158120</t>
  </si>
  <si>
    <t>Vykurovacie telesá panelové, tlaková skúška telesa vodou</t>
  </si>
  <si>
    <t>1747121450</t>
  </si>
  <si>
    <t>73516900s</t>
  </si>
  <si>
    <t>Montáž zostavy nástenné konvektorové vykurovacie teleso s vnútorným výmenníkom</t>
  </si>
  <si>
    <t>sub</t>
  </si>
  <si>
    <t>-2018076113</t>
  </si>
  <si>
    <t>4845485010</t>
  </si>
  <si>
    <t xml:space="preserve">Konvektorové teleso Jaga Strada Wall  výška 350 mm dĺžka 1000 mm</t>
  </si>
  <si>
    <t>1642893132</t>
  </si>
  <si>
    <t>4845485012</t>
  </si>
  <si>
    <t xml:space="preserve">Konvektorové teleso Jaga Strada Wall  výška 350 mm dĺžka 1200 mm</t>
  </si>
  <si>
    <t>-668357213</t>
  </si>
  <si>
    <t>4845485120</t>
  </si>
  <si>
    <t>Konvektorové teleso Jaga Strada Wall 3636 W pri 70/55/20 °C, výška 650 mm dĺžka 1200 mm</t>
  </si>
  <si>
    <t>1572030762</t>
  </si>
  <si>
    <t>735191910</t>
  </si>
  <si>
    <t>Napustenie vody do vykurovacieho systému vrátane potrubia o v. pl. vykurovacích telies</t>
  </si>
  <si>
    <t>-1207964321</t>
  </si>
  <si>
    <t>735291800</t>
  </si>
  <si>
    <t>Demontáž konzol alebo držiakov vykurovacieho telesa, registra, konvektora do odpadu</t>
  </si>
  <si>
    <t>264860137</t>
  </si>
  <si>
    <t>735494811</t>
  </si>
  <si>
    <t>Vypúšťanie vody z vykurovacích sústav o v. pl. vykurovacích telies</t>
  </si>
  <si>
    <t>-237584846</t>
  </si>
  <si>
    <t>735890802</t>
  </si>
  <si>
    <t>Vnútrostaveniskové premiestnenie vybúraných hmôt vykurovacích telies do 12m</t>
  </si>
  <si>
    <t>-535314165</t>
  </si>
  <si>
    <t>998735101</t>
  </si>
  <si>
    <t>Presun hmôt pre vykurovacie telesá v objektoch výšky do 6 m</t>
  </si>
  <si>
    <t>-757511462</t>
  </si>
  <si>
    <t xml:space="preserve">Podlahy z dlaždíc   </t>
  </si>
  <si>
    <t>771541907</t>
  </si>
  <si>
    <t xml:space="preserve">Opravy podláh z dlaždíc hutných, glazovaných alebo keramických veľ. 225 x 225 mm,  -0,00100t</t>
  </si>
  <si>
    <t>397057921</t>
  </si>
  <si>
    <t>OST</t>
  </si>
  <si>
    <t xml:space="preserve">OST   </t>
  </si>
  <si>
    <t>HZS-011</t>
  </si>
  <si>
    <t>Uvedenie do prevádzky</t>
  </si>
  <si>
    <t>262144</t>
  </si>
  <si>
    <t>-517228275</t>
  </si>
  <si>
    <t>HZS-013</t>
  </si>
  <si>
    <t>Zaškolenie obsluhy</t>
  </si>
  <si>
    <t>-1197083679</t>
  </si>
  <si>
    <t>HZS-019</t>
  </si>
  <si>
    <t>Stavebno montážne práce menej náročne (Tr 1) v rozsahu viac ako 8 hodín - búracie a nepredvídané práce</t>
  </si>
  <si>
    <t>hod</t>
  </si>
  <si>
    <t>-1059322629</t>
  </si>
  <si>
    <t>5 - Elektroinštalácia</t>
  </si>
  <si>
    <t>M - Práce a dodávky M</t>
  </si>
  <si>
    <t xml:space="preserve">    21-M-1.1 - ROZVÁDZAČ - RPx (doplnenie istenia)</t>
  </si>
  <si>
    <t xml:space="preserve">    21-M - Elektromontáže</t>
  </si>
  <si>
    <t>HZS - Hodinové zúčtovacie sadzby</t>
  </si>
  <si>
    <t>Práce a dodávky M</t>
  </si>
  <si>
    <t>21-M-1.1</t>
  </si>
  <si>
    <t>ROZVÁDZAČ - RPx (doplnenie istenia)</t>
  </si>
  <si>
    <t>3580760010.12</t>
  </si>
  <si>
    <t xml:space="preserve">Istič  LSN 10B/1</t>
  </si>
  <si>
    <t>598901461</t>
  </si>
  <si>
    <t>3580760012</t>
  </si>
  <si>
    <t xml:space="preserve">Istič  LSN 16B/1</t>
  </si>
  <si>
    <t>-912694344</t>
  </si>
  <si>
    <t>3580760179.1</t>
  </si>
  <si>
    <t xml:space="preserve">Istič  LSN 16B/3</t>
  </si>
  <si>
    <t>979108715</t>
  </si>
  <si>
    <t>3580760181.51</t>
  </si>
  <si>
    <t>40A / 2P - 30mA</t>
  </si>
  <si>
    <t>-1808459022</t>
  </si>
  <si>
    <t>210020661</t>
  </si>
  <si>
    <t>Konštrukcia oceľová, tenkostenná (Jöckl) všeobecná výroba, montáž vrátane, základného náteru</t>
  </si>
  <si>
    <t>kg</t>
  </si>
  <si>
    <t>877870678</t>
  </si>
  <si>
    <t>145520000100</t>
  </si>
  <si>
    <t>Profil oceľový 40x20x2 mm zváraný tenkostenný uzavretý obdĺžnikový</t>
  </si>
  <si>
    <t>1984815553</t>
  </si>
  <si>
    <t>145540000500</t>
  </si>
  <si>
    <t>Profil oceľový 50x2 mm zváraný tenkostenný uzavretý štvorcový</t>
  </si>
  <si>
    <t>-1572714695</t>
  </si>
  <si>
    <t>246220000900</t>
  </si>
  <si>
    <t>Farba syntetická suríková S 2005</t>
  </si>
  <si>
    <t>1612947571</t>
  </si>
  <si>
    <t>246420001500</t>
  </si>
  <si>
    <t>Riedidlo S-6006 SYNRED do syntetických a olejových látok, 0,8 l, CHEMOLAK</t>
  </si>
  <si>
    <t>491692651</t>
  </si>
  <si>
    <t>312110000800</t>
  </si>
  <si>
    <t>Elektróda zváracia ESAB E-R 117 D 2,5 mm x dĺ. 350 mm nelegovaná s rutilovým a kyslým obalom</t>
  </si>
  <si>
    <t>tks</t>
  </si>
  <si>
    <t>974532103</t>
  </si>
  <si>
    <t>210021003</t>
  </si>
  <si>
    <t>Zhotovenie profilových a kruhových otvorov v plechu o hrúbke do 4 mm rozmery do 200 x 300 mm</t>
  </si>
  <si>
    <t>1011767354</t>
  </si>
  <si>
    <t>210021033</t>
  </si>
  <si>
    <t>Zakrytie profilových a kruhových otvorov rozmery do 200 x 300 mm</t>
  </si>
  <si>
    <t>1227851995</t>
  </si>
  <si>
    <t>PM</t>
  </si>
  <si>
    <t>Podružný materiál</t>
  </si>
  <si>
    <t>9888322</t>
  </si>
  <si>
    <t>PPV</t>
  </si>
  <si>
    <t>Podiel pridružených výkonov</t>
  </si>
  <si>
    <t>-1251087813</t>
  </si>
  <si>
    <t>R_RH-1</t>
  </si>
  <si>
    <t>MNT, vr. spoj. materiálu, vodičov a prepoj. líšt rozvádzača, atesty</t>
  </si>
  <si>
    <t>-919615070</t>
  </si>
  <si>
    <t>21-M</t>
  </si>
  <si>
    <t>Elektromontáže</t>
  </si>
  <si>
    <t>210010301</t>
  </si>
  <si>
    <t>Škatuľa prístrojová bez zapojenia (1901, KP 68, KZ 3)</t>
  </si>
  <si>
    <t>kus</t>
  </si>
  <si>
    <t>-1189596275</t>
  </si>
  <si>
    <t>3450906510</t>
  </si>
  <si>
    <t xml:space="preserve">Krabica  prístrojová - 68</t>
  </si>
  <si>
    <t>256</t>
  </si>
  <si>
    <t>460954612</t>
  </si>
  <si>
    <t>210010321</t>
  </si>
  <si>
    <t>Krabica odbočná s viečkom, svorkovnicou vrátane zapojenia (1903, KR 68) kruhová</t>
  </si>
  <si>
    <t>2038976759</t>
  </si>
  <si>
    <t>3450907510</t>
  </si>
  <si>
    <t xml:space="preserve">Krabica  KU 68-1903</t>
  </si>
  <si>
    <t>-2071807316</t>
  </si>
  <si>
    <t>210100001</t>
  </si>
  <si>
    <t>Ukončenie vodičov v rozvádzač. vč. zapojenia a vodičovej koncovky do 2.5 mm2</t>
  </si>
  <si>
    <t>338398996</t>
  </si>
  <si>
    <t>210110045</t>
  </si>
  <si>
    <t>Spínač polozapustený a zapustený vč.zapojenia stried.prep.- radenie 6</t>
  </si>
  <si>
    <t>-2130211921</t>
  </si>
  <si>
    <t>3450201540</t>
  </si>
  <si>
    <t>Spínač č.6 230V/10A IP20</t>
  </si>
  <si>
    <t>824646693</t>
  </si>
  <si>
    <t>210110095</t>
  </si>
  <si>
    <t>Spínače snímač pohybu do stropu</t>
  </si>
  <si>
    <t>1519375879</t>
  </si>
  <si>
    <t>3450202940,3</t>
  </si>
  <si>
    <t>170st. senzor pohybu, 230V, 10A IP20</t>
  </si>
  <si>
    <t>-1838501958</t>
  </si>
  <si>
    <t>210111012</t>
  </si>
  <si>
    <t>Domová zásuvka polozapustená alebo zapustená, 10/16 A 250 V 2P + Z 2 x zapojenie</t>
  </si>
  <si>
    <t>60074336</t>
  </si>
  <si>
    <t>3450359300</t>
  </si>
  <si>
    <t>Zásuvka Z 1221 B1 dvoj.,polzap</t>
  </si>
  <si>
    <t>1460855284</t>
  </si>
  <si>
    <t>210200012-2</t>
  </si>
  <si>
    <t>Mnt - svietidiel</t>
  </si>
  <si>
    <t>1280012469</t>
  </si>
  <si>
    <t>3470133600/03</t>
  </si>
  <si>
    <t>A - typ sv. nástenné 1xE27, podľa výberu užívateľa, IP20, zdroj LED 17W, 1520 lm, 3000K</t>
  </si>
  <si>
    <t>-1496183630</t>
  </si>
  <si>
    <t>3470133600/01</t>
  </si>
  <si>
    <t>B - typ sv. nástenné 1xE27, podľa výberu užívateľa, IP20, zdroj LED 6W, 470 lm, 3000K</t>
  </si>
  <si>
    <t>-618378345</t>
  </si>
  <si>
    <t>3470133600/110</t>
  </si>
  <si>
    <t>C - svietidlo do kuch. linky, LED 10W, so vstavaným spínačom, IP21, tr. II</t>
  </si>
  <si>
    <t>669023558</t>
  </si>
  <si>
    <t>3470133600-16</t>
  </si>
  <si>
    <t>D - vývod digestor, IPXXB</t>
  </si>
  <si>
    <t>-1961977199</t>
  </si>
  <si>
    <t>210800105</t>
  </si>
  <si>
    <t xml:space="preserve">Kábel uložený  volne CYKY 3 x 1,5</t>
  </si>
  <si>
    <t>-1441596834</t>
  </si>
  <si>
    <t>3410350085</t>
  </si>
  <si>
    <t xml:space="preserve">CYKY 3x1,5    Kábel pre pevné uloženie, medený ČSN, STN</t>
  </si>
  <si>
    <t>-1763434350</t>
  </si>
  <si>
    <t>210800106</t>
  </si>
  <si>
    <t>Kábel uložený volne CYKY 3 x 2,5</t>
  </si>
  <si>
    <t>-496943512</t>
  </si>
  <si>
    <t>3410350086</t>
  </si>
  <si>
    <t xml:space="preserve">CYKY 3x2,5    Kábel pre pevné uloženie, medený STN</t>
  </si>
  <si>
    <t>673685858</t>
  </si>
  <si>
    <t>210800120</t>
  </si>
  <si>
    <t>Kábel medený uložený voľne CYKY 450/750 V 5x2,5</t>
  </si>
  <si>
    <t>727237218</t>
  </si>
  <si>
    <t>341110002000</t>
  </si>
  <si>
    <t>Kábel medený CYKY 5x2,5 mm2</t>
  </si>
  <si>
    <t>1675306196</t>
  </si>
  <si>
    <t>210950101</t>
  </si>
  <si>
    <t>Označovací štítok na kábel hliníkový (naviac proti norme)</t>
  </si>
  <si>
    <t>518159552</t>
  </si>
  <si>
    <t>2830022200</t>
  </si>
  <si>
    <t>STITOK KABLOVY 65 X 25 MM</t>
  </si>
  <si>
    <t>925972331</t>
  </si>
  <si>
    <t>MV</t>
  </si>
  <si>
    <t>Murárske výpomoci</t>
  </si>
  <si>
    <t>-201978779</t>
  </si>
  <si>
    <t>PM1</t>
  </si>
  <si>
    <t>Podružmý materiál</t>
  </si>
  <si>
    <t>-1623763269</t>
  </si>
  <si>
    <t>-1010550186</t>
  </si>
  <si>
    <t>R1</t>
  </si>
  <si>
    <t>Revízia</t>
  </si>
  <si>
    <t>583294634</t>
  </si>
  <si>
    <t>Rx.1</t>
  </si>
  <si>
    <t xml:space="preserve">Ukončenie 400V  (vývody EH1, ...IPXB)</t>
  </si>
  <si>
    <t>-1911670274</t>
  </si>
  <si>
    <t>Rx.2</t>
  </si>
  <si>
    <t xml:space="preserve">Ukončenie 230V  (vývod B1, ...IPXB)</t>
  </si>
  <si>
    <t>-1438234019</t>
  </si>
  <si>
    <t>HZS</t>
  </si>
  <si>
    <t>Hodinové zúčtovacie sadzby</t>
  </si>
  <si>
    <t>HZS000111</t>
  </si>
  <si>
    <t>Sekacie práce - stavebno montážne práce menej náročne, pomocné alebo manupulačné (Tr 1) v rozsahu viac ako 8 hodín</t>
  </si>
  <si>
    <t>-160693730</t>
  </si>
  <si>
    <t>HZS000111.1</t>
  </si>
  <si>
    <t>Demontážne práce - stavebno montážne práce menej náročne, pomocné alebo manupulačné (Tr 1) v rozsahu viac ako 8 hodín</t>
  </si>
  <si>
    <t>1318433609</t>
  </si>
  <si>
    <t>R1-HZS.1</t>
  </si>
  <si>
    <t xml:space="preserve">Nešpecifikované práce  - koordinacia s inymi profesiami</t>
  </si>
  <si>
    <t>1097414554</t>
  </si>
  <si>
    <t>6 - Kuchynská linka a vstavaná skriňa</t>
  </si>
  <si>
    <t>766811002</t>
  </si>
  <si>
    <t xml:space="preserve">Montáž kuchynskej linky drevenej, korpus spodnej skrinky, na nožičkách, šírky nad 400  do 800 mm</t>
  </si>
  <si>
    <t>2014403009</t>
  </si>
  <si>
    <t>6156205010-01E</t>
  </si>
  <si>
    <t xml:space="preserve">Potravinová skriňa 600x2100x578 mm, horné dvierka Ľ, dolné dvierka Ľ, 6 políc, DTD 18 mm, korpus -  Dub Davos prírodný H3131ST12 EGGER a dvierka - Bavlnená béžová U113ST9 EGGER, ABS hrany, tiché samozatváranie, úchyt ALU rovný,</t>
  </si>
  <si>
    <t>985386929</t>
  </si>
  <si>
    <t>6156205010-02E</t>
  </si>
  <si>
    <t xml:space="preserve">Dvierka na umývačku riadu 600x700 mm, dvierka P, DTD 18 mm, korpus -  Dub Davos prírodný H3131ST12 EGGER a dvierka - Bavlnená béžová U113ST9 EGGER, ABS hrany, tiché samozatváranie, úchyt ALU rovný,</t>
  </si>
  <si>
    <t>-211325907</t>
  </si>
  <si>
    <t>6156205010-03E</t>
  </si>
  <si>
    <t xml:space="preserve">Skrinka spodná 1-dverová 600x820x518 mm, dvierka P, 1 polica,  DTD 18 mm, korpus -  Dub Davos prírodný H3131ST12 EGGER a dvierka - Bavlnená béžová U113ST9 EGGER, ABS hrany, tiché samozatváranie, úchyt ALU rovný,</t>
  </si>
  <si>
    <t>-735058643</t>
  </si>
  <si>
    <t>6156205010-04E</t>
  </si>
  <si>
    <t xml:space="preserve">Skrinka spodná 3-zásuvková 600x820x518 mm, DTD 18 mm, korpus -  Dub Davos prírodný H3131ST12 EGGER a dvierka - Bavlnená béžová U113ST9 EGGER, ABS hrany, tiché samozatváranie, úchyt ALU rovný,</t>
  </si>
  <si>
    <t>2015871854</t>
  </si>
  <si>
    <t>6156205010-05E</t>
  </si>
  <si>
    <t xml:space="preserve">Skrinka spodná rohová 1-dverová 1200x820x518 mm, dvierka P 600 mm, 1 polica,  DTD 18 mm, korpus -  Dub Davos prírodný H3131ST12 EGGER a dvierka - Bavlnená béžová U113ST9 EGGER, ABS hrany, tiché samozatváranie, úchyt ALU rovný,</t>
  </si>
  <si>
    <t>2073333218</t>
  </si>
  <si>
    <t>6156205010-06E</t>
  </si>
  <si>
    <t xml:space="preserve">Skrinka spodná 3-zásuvková 1000x820x518 mm, DTD 18 mm, korpus -  Dub Davos prírodný H3131ST12 EGGER a dvierka - Bavlnená béžová U113ST9 EGGER, ABS hrany, tiché samozatváranie, úchyt ALU rovný,</t>
  </si>
  <si>
    <t>107480007</t>
  </si>
  <si>
    <t>766811004</t>
  </si>
  <si>
    <t>Montáž kuchynskej linky drevenej, pripevnenie soklíkovej lišty</t>
  </si>
  <si>
    <t>-1225599595</t>
  </si>
  <si>
    <t>6156205030-11E</t>
  </si>
  <si>
    <t>Soklíková lišta v. 120 mm DTD</t>
  </si>
  <si>
    <t>275993581</t>
  </si>
  <si>
    <t>766811012</t>
  </si>
  <si>
    <t xml:space="preserve">Montáž kuchynskej linky drevenej, korpus hornej skrinky, priskrutkovaných na   stenu, šírky nad 400 do 800 mm</t>
  </si>
  <si>
    <t>490258089</t>
  </si>
  <si>
    <t>6156205080-07E</t>
  </si>
  <si>
    <t xml:space="preserve">Skrinka horná 1-dverová 600x820x300 mm, dvierka P, 2 police,  DTD 18 mm, korpus -  Dub Davos prírodný H3131ST12 EGGER a dvierka - Bavlnená béžová U113ST9 EGGER, ABS hrany, tiché samozatváranie, úchyt ALU rovný,</t>
  </si>
  <si>
    <t>1335672113</t>
  </si>
  <si>
    <t>766811033</t>
  </si>
  <si>
    <t>Montáž kuchynskej linky drevenej, pracovnej dosky vrátane zadnej zaklapavacej lišty nad 2000 mm</t>
  </si>
  <si>
    <t>1643996497</t>
  </si>
  <si>
    <t>6156805020-08E</t>
  </si>
  <si>
    <t xml:space="preserve">Pracovná doska hr. 39 mm, DTD 39 mm, korpus -  Dub Davos prírodný H3131ST12 EGGER, ABS hrany</t>
  </si>
  <si>
    <t>-662096764</t>
  </si>
  <si>
    <t>6156805020-081E</t>
  </si>
  <si>
    <t>Tesniaca lišta k pracovnej doske hr. 39 mm</t>
  </si>
  <si>
    <t>-1818714756</t>
  </si>
  <si>
    <t>6156805020-082E</t>
  </si>
  <si>
    <t>Koncovka tesniacej lišty k pracovnej doske hr. 39 mm, ľavá</t>
  </si>
  <si>
    <t>-329542620</t>
  </si>
  <si>
    <t>6156805020-083E</t>
  </si>
  <si>
    <t>Koncovka tesniacej lišty k pracovnej doske hr. 39 mm, pravá</t>
  </si>
  <si>
    <t>1114527744</t>
  </si>
  <si>
    <t>6156805020-084E</t>
  </si>
  <si>
    <t>Spojovací roh 90° vnútorný tesniacej lišty k pracovnej doske hr. 39 mm, pravá</t>
  </si>
  <si>
    <t>2043066772</t>
  </si>
  <si>
    <t>6156805020-085E</t>
  </si>
  <si>
    <t>ABS hranovacia páska EGGER k pracovnej doske hr. 2/39 mm</t>
  </si>
  <si>
    <t>784968132</t>
  </si>
  <si>
    <t>6156805020-086E</t>
  </si>
  <si>
    <t>Zámkový spoj k pracovnej doske hr. 2/39 mm</t>
  </si>
  <si>
    <t>-1769655471</t>
  </si>
  <si>
    <t>6156805020-999E</t>
  </si>
  <si>
    <t>Pomocný materiál</t>
  </si>
  <si>
    <t>75652374</t>
  </si>
  <si>
    <t>766811036</t>
  </si>
  <si>
    <t>Montáž kuchynskej linky drevenej, vyrezanie otvoru vrátane zamerania, pre drez, várnu dosku,</t>
  </si>
  <si>
    <t>-1125887350</t>
  </si>
  <si>
    <t>766811037</t>
  </si>
  <si>
    <t>Montáž kuchynskej linky drevenej, osadenie drezu, so zasilikónovaním a upevnením</t>
  </si>
  <si>
    <t>-1244082269</t>
  </si>
  <si>
    <t>5523148100-10</t>
  </si>
  <si>
    <t>Kuchynský 1-drez do dosky, nerez, 780x435-145,1x kompl. sifon</t>
  </si>
  <si>
    <t>947788959</t>
  </si>
  <si>
    <t>766811043</t>
  </si>
  <si>
    <t>Montáž kuchynskej linky drevenej, osadenie chrbtovej dosky bez výrezov nad 2000 mm</t>
  </si>
  <si>
    <t>-2064430303</t>
  </si>
  <si>
    <t>6156505050-09E</t>
  </si>
  <si>
    <t xml:space="preserve">Chrbtová doska medzi spodnými a hornými skrinkami,673x4100x18 mm, DTD 18 mm, korpus -  Dub Davos prírodný H3131ST12 EGGER, ABS hrany,</t>
  </si>
  <si>
    <t>378691007</t>
  </si>
  <si>
    <t>6156505050-10E</t>
  </si>
  <si>
    <t xml:space="preserve">Bočná doska pri spodnej skrinke, DTD 36 mm, korpus -  Dub Davos prírodný H3131ST12 EGGER, ABS hrany,</t>
  </si>
  <si>
    <t>335563624</t>
  </si>
  <si>
    <t>766811071</t>
  </si>
  <si>
    <t>Montáž kuchynskej linky drevenej, osadenie umývačky riadu</t>
  </si>
  <si>
    <t>-749481041</t>
  </si>
  <si>
    <t>9999000000-71</t>
  </si>
  <si>
    <t xml:space="preserve">Vstavaná umývačka riadu v energetickej triede A+++, 598x815x550  mm, display LCD, 42 dB, 6 programov, AquaStop, AquaSensor, 9,5 L, tr. sušenia A,  </t>
  </si>
  <si>
    <t>1665002373</t>
  </si>
  <si>
    <t>766811071-02</t>
  </si>
  <si>
    <t>Montáž kuchynskej linky drevenej, osadenie vstavaného drezu 1-d</t>
  </si>
  <si>
    <t>-1984783199</t>
  </si>
  <si>
    <t>5523142400</t>
  </si>
  <si>
    <t>Kuchynský drez Alveus do dosky FUTUR 20, nerez 730x510-195/130,1+2/3L/P+sifón(pop-up)</t>
  </si>
  <si>
    <t>1379193120</t>
  </si>
  <si>
    <t>766811073-1</t>
  </si>
  <si>
    <t>Montáž kuchynskej linky drevenej, osadenie varnej dosky</t>
  </si>
  <si>
    <t>1896235308</t>
  </si>
  <si>
    <t>9999000000-731</t>
  </si>
  <si>
    <t xml:space="preserve">Varná doska sklokeramická, čierna, 592x522x45 mm, 4 varné zóny, napájanie 220-240V, ovládanie/ukazovateľ výkonu 4, Boost, ukaz zbytkového tepla, malá varná zóna 2, standardná varná zóna 1, flexi zóna, príkon 6,6 kW  (napr. Bosch PKF651B17E )</t>
  </si>
  <si>
    <t>eur</t>
  </si>
  <si>
    <t>-1156549267</t>
  </si>
  <si>
    <t>766811074</t>
  </si>
  <si>
    <t>Montáž kuchynskej linky drevenej, osadenie chladničky</t>
  </si>
  <si>
    <t>1667344531</t>
  </si>
  <si>
    <t>9999000000-74</t>
  </si>
  <si>
    <t xml:space="preserve">Chladnička jednodverová, 595x1853x694 mm, tr. energet. úč. A++, 385 L, nerez, 41 dB, 115 kWh, SN-T, </t>
  </si>
  <si>
    <t>-160115369</t>
  </si>
  <si>
    <t>766821016</t>
  </si>
  <si>
    <t xml:space="preserve">Montáž vstavanej skrine, dverí vrátane kovania, posuvných </t>
  </si>
  <si>
    <t>-478646727</t>
  </si>
  <si>
    <t>6156701000-31</t>
  </si>
  <si>
    <t>Vstavaná skriňa - dvere vrátane kovania, posuvné 600x2100 mm</t>
  </si>
  <si>
    <t>1362886055</t>
  </si>
  <si>
    <t>-1493949560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</si>
</sst>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7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8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8</v>
      </c>
    </row>
    <row r="20" s="1" customFormat="1" ht="18.48" customHeight="1">
      <c r="B20" s="18"/>
      <c r="C20" s="19"/>
      <c r="D20" s="19"/>
      <c r="E20" s="24" t="s">
        <v>31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B046-20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PROVINČNÝ DOM Č. 12 (GALÉRIA)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STARÁ ĽUBOVŇA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10. 2. 2020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Mesto Stará Ľubovňa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Vladislav Slosarčik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>Ing. Vladislav Slosarčik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7"/>
      <c r="B95" s="116"/>
      <c r="C95" s="117"/>
      <c r="D95" s="118" t="s">
        <v>79</v>
      </c>
      <c r="E95" s="118"/>
      <c r="F95" s="118"/>
      <c r="G95" s="118"/>
      <c r="H95" s="118"/>
      <c r="I95" s="119"/>
      <c r="J95" s="118" t="s">
        <v>80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ROUND(SUM(AG96:AG101),2)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81</v>
      </c>
      <c r="AR95" s="123"/>
      <c r="AS95" s="124">
        <f>ROUND(SUM(AS96:AS101),2)</f>
        <v>0</v>
      </c>
      <c r="AT95" s="125">
        <f>ROUND(SUM(AV95:AW95),2)</f>
        <v>0</v>
      </c>
      <c r="AU95" s="126">
        <f>ROUND(SUM(AU96:AU101),5)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ROUND(SUM(AZ96:AZ101),2)</f>
        <v>0</v>
      </c>
      <c r="BA95" s="125">
        <f>ROUND(SUM(BA96:BA101),2)</f>
        <v>0</v>
      </c>
      <c r="BB95" s="125">
        <f>ROUND(SUM(BB96:BB101),2)</f>
        <v>0</v>
      </c>
      <c r="BC95" s="125">
        <f>ROUND(SUM(BC96:BC101),2)</f>
        <v>0</v>
      </c>
      <c r="BD95" s="127">
        <f>ROUND(SUM(BD96:BD101),2)</f>
        <v>0</v>
      </c>
      <c r="BE95" s="7"/>
      <c r="BS95" s="128" t="s">
        <v>74</v>
      </c>
      <c r="BT95" s="128" t="s">
        <v>82</v>
      </c>
      <c r="BU95" s="128" t="s">
        <v>76</v>
      </c>
      <c r="BV95" s="128" t="s">
        <v>77</v>
      </c>
      <c r="BW95" s="128" t="s">
        <v>83</v>
      </c>
      <c r="BX95" s="128" t="s">
        <v>5</v>
      </c>
      <c r="CL95" s="128" t="s">
        <v>1</v>
      </c>
      <c r="CM95" s="128" t="s">
        <v>75</v>
      </c>
    </row>
    <row r="96" s="4" customFormat="1" ht="16.5" customHeight="1">
      <c r="A96" s="129" t="s">
        <v>84</v>
      </c>
      <c r="B96" s="67"/>
      <c r="C96" s="130"/>
      <c r="D96" s="130"/>
      <c r="E96" s="131" t="s">
        <v>82</v>
      </c>
      <c r="F96" s="131"/>
      <c r="G96" s="131"/>
      <c r="H96" s="131"/>
      <c r="I96" s="131"/>
      <c r="J96" s="130"/>
      <c r="K96" s="131" t="s">
        <v>85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'1 - Búracie práce'!J32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86</v>
      </c>
      <c r="AR96" s="69"/>
      <c r="AS96" s="134">
        <v>0</v>
      </c>
      <c r="AT96" s="135">
        <f>ROUND(SUM(AV96:AW96),2)</f>
        <v>0</v>
      </c>
      <c r="AU96" s="136">
        <f>'1 - Búracie práce'!P125</f>
        <v>0</v>
      </c>
      <c r="AV96" s="135">
        <f>'1 - Búracie práce'!J35</f>
        <v>0</v>
      </c>
      <c r="AW96" s="135">
        <f>'1 - Búracie práce'!J36</f>
        <v>0</v>
      </c>
      <c r="AX96" s="135">
        <f>'1 - Búracie práce'!J37</f>
        <v>0</v>
      </c>
      <c r="AY96" s="135">
        <f>'1 - Búracie práce'!J38</f>
        <v>0</v>
      </c>
      <c r="AZ96" s="135">
        <f>'1 - Búracie práce'!F35</f>
        <v>0</v>
      </c>
      <c r="BA96" s="135">
        <f>'1 - Búracie práce'!F36</f>
        <v>0</v>
      </c>
      <c r="BB96" s="135">
        <f>'1 - Búracie práce'!F37</f>
        <v>0</v>
      </c>
      <c r="BC96" s="135">
        <f>'1 - Búracie práce'!F38</f>
        <v>0</v>
      </c>
      <c r="BD96" s="137">
        <f>'1 - Búracie práce'!F39</f>
        <v>0</v>
      </c>
      <c r="BE96" s="4"/>
      <c r="BT96" s="138" t="s">
        <v>87</v>
      </c>
      <c r="BV96" s="138" t="s">
        <v>77</v>
      </c>
      <c r="BW96" s="138" t="s">
        <v>88</v>
      </c>
      <c r="BX96" s="138" t="s">
        <v>83</v>
      </c>
      <c r="CL96" s="138" t="s">
        <v>1</v>
      </c>
    </row>
    <row r="97" s="4" customFormat="1" ht="16.5" customHeight="1">
      <c r="A97" s="129" t="s">
        <v>84</v>
      </c>
      <c r="B97" s="67"/>
      <c r="C97" s="130"/>
      <c r="D97" s="130"/>
      <c r="E97" s="131" t="s">
        <v>87</v>
      </c>
      <c r="F97" s="131"/>
      <c r="G97" s="131"/>
      <c r="H97" s="131"/>
      <c r="I97" s="131"/>
      <c r="J97" s="130"/>
      <c r="K97" s="131" t="s">
        <v>89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2">
        <f>'2 - Stavebno-technické ri...'!J32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86</v>
      </c>
      <c r="AR97" s="69"/>
      <c r="AS97" s="134">
        <v>0</v>
      </c>
      <c r="AT97" s="135">
        <f>ROUND(SUM(AV97:AW97),2)</f>
        <v>0</v>
      </c>
      <c r="AU97" s="136">
        <f>'2 - Stavebno-technické ri...'!P130</f>
        <v>0</v>
      </c>
      <c r="AV97" s="135">
        <f>'2 - Stavebno-technické ri...'!J35</f>
        <v>0</v>
      </c>
      <c r="AW97" s="135">
        <f>'2 - Stavebno-technické ri...'!J36</f>
        <v>0</v>
      </c>
      <c r="AX97" s="135">
        <f>'2 - Stavebno-technické ri...'!J37</f>
        <v>0</v>
      </c>
      <c r="AY97" s="135">
        <f>'2 - Stavebno-technické ri...'!J38</f>
        <v>0</v>
      </c>
      <c r="AZ97" s="135">
        <f>'2 - Stavebno-technické ri...'!F35</f>
        <v>0</v>
      </c>
      <c r="BA97" s="135">
        <f>'2 - Stavebno-technické ri...'!F36</f>
        <v>0</v>
      </c>
      <c r="BB97" s="135">
        <f>'2 - Stavebno-technické ri...'!F37</f>
        <v>0</v>
      </c>
      <c r="BC97" s="135">
        <f>'2 - Stavebno-technické ri...'!F38</f>
        <v>0</v>
      </c>
      <c r="BD97" s="137">
        <f>'2 - Stavebno-technické ri...'!F39</f>
        <v>0</v>
      </c>
      <c r="BE97" s="4"/>
      <c r="BT97" s="138" t="s">
        <v>87</v>
      </c>
      <c r="BV97" s="138" t="s">
        <v>77</v>
      </c>
      <c r="BW97" s="138" t="s">
        <v>90</v>
      </c>
      <c r="BX97" s="138" t="s">
        <v>83</v>
      </c>
      <c r="CL97" s="138" t="s">
        <v>1</v>
      </c>
    </row>
    <row r="98" s="4" customFormat="1" ht="16.5" customHeight="1">
      <c r="A98" s="129" t="s">
        <v>84</v>
      </c>
      <c r="B98" s="67"/>
      <c r="C98" s="130"/>
      <c r="D98" s="130"/>
      <c r="E98" s="131" t="s">
        <v>91</v>
      </c>
      <c r="F98" s="131"/>
      <c r="G98" s="131"/>
      <c r="H98" s="131"/>
      <c r="I98" s="131"/>
      <c r="J98" s="130"/>
      <c r="K98" s="131" t="s">
        <v>92</v>
      </c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2">
        <f>'3 - Zdravotno-technické z...'!J32</f>
        <v>0</v>
      </c>
      <c r="AH98" s="130"/>
      <c r="AI98" s="130"/>
      <c r="AJ98" s="130"/>
      <c r="AK98" s="130"/>
      <c r="AL98" s="130"/>
      <c r="AM98" s="130"/>
      <c r="AN98" s="132">
        <f>SUM(AG98,AT98)</f>
        <v>0</v>
      </c>
      <c r="AO98" s="130"/>
      <c r="AP98" s="130"/>
      <c r="AQ98" s="133" t="s">
        <v>86</v>
      </c>
      <c r="AR98" s="69"/>
      <c r="AS98" s="134">
        <v>0</v>
      </c>
      <c r="AT98" s="135">
        <f>ROUND(SUM(AV98:AW98),2)</f>
        <v>0</v>
      </c>
      <c r="AU98" s="136">
        <f>'3 - Zdravotno-technické z...'!P125</f>
        <v>0</v>
      </c>
      <c r="AV98" s="135">
        <f>'3 - Zdravotno-technické z...'!J35</f>
        <v>0</v>
      </c>
      <c r="AW98" s="135">
        <f>'3 - Zdravotno-technické z...'!J36</f>
        <v>0</v>
      </c>
      <c r="AX98" s="135">
        <f>'3 - Zdravotno-technické z...'!J37</f>
        <v>0</v>
      </c>
      <c r="AY98" s="135">
        <f>'3 - Zdravotno-technické z...'!J38</f>
        <v>0</v>
      </c>
      <c r="AZ98" s="135">
        <f>'3 - Zdravotno-technické z...'!F35</f>
        <v>0</v>
      </c>
      <c r="BA98" s="135">
        <f>'3 - Zdravotno-technické z...'!F36</f>
        <v>0</v>
      </c>
      <c r="BB98" s="135">
        <f>'3 - Zdravotno-technické z...'!F37</f>
        <v>0</v>
      </c>
      <c r="BC98" s="135">
        <f>'3 - Zdravotno-technické z...'!F38</f>
        <v>0</v>
      </c>
      <c r="BD98" s="137">
        <f>'3 - Zdravotno-technické z...'!F39</f>
        <v>0</v>
      </c>
      <c r="BE98" s="4"/>
      <c r="BT98" s="138" t="s">
        <v>87</v>
      </c>
      <c r="BV98" s="138" t="s">
        <v>77</v>
      </c>
      <c r="BW98" s="138" t="s">
        <v>93</v>
      </c>
      <c r="BX98" s="138" t="s">
        <v>83</v>
      </c>
      <c r="CL98" s="138" t="s">
        <v>1</v>
      </c>
    </row>
    <row r="99" s="4" customFormat="1" ht="16.5" customHeight="1">
      <c r="A99" s="129" t="s">
        <v>84</v>
      </c>
      <c r="B99" s="67"/>
      <c r="C99" s="130"/>
      <c r="D99" s="130"/>
      <c r="E99" s="131" t="s">
        <v>94</v>
      </c>
      <c r="F99" s="131"/>
      <c r="G99" s="131"/>
      <c r="H99" s="131"/>
      <c r="I99" s="131"/>
      <c r="J99" s="130"/>
      <c r="K99" s="131" t="s">
        <v>95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2">
        <f>'4 - Ústredné vykurovanie'!J32</f>
        <v>0</v>
      </c>
      <c r="AH99" s="130"/>
      <c r="AI99" s="130"/>
      <c r="AJ99" s="130"/>
      <c r="AK99" s="130"/>
      <c r="AL99" s="130"/>
      <c r="AM99" s="130"/>
      <c r="AN99" s="132">
        <f>SUM(AG99,AT99)</f>
        <v>0</v>
      </c>
      <c r="AO99" s="130"/>
      <c r="AP99" s="130"/>
      <c r="AQ99" s="133" t="s">
        <v>86</v>
      </c>
      <c r="AR99" s="69"/>
      <c r="AS99" s="134">
        <v>0</v>
      </c>
      <c r="AT99" s="135">
        <f>ROUND(SUM(AV99:AW99),2)</f>
        <v>0</v>
      </c>
      <c r="AU99" s="136">
        <f>'4 - Ústredné vykurovanie'!P129</f>
        <v>0</v>
      </c>
      <c r="AV99" s="135">
        <f>'4 - Ústredné vykurovanie'!J35</f>
        <v>0</v>
      </c>
      <c r="AW99" s="135">
        <f>'4 - Ústredné vykurovanie'!J36</f>
        <v>0</v>
      </c>
      <c r="AX99" s="135">
        <f>'4 - Ústredné vykurovanie'!J37</f>
        <v>0</v>
      </c>
      <c r="AY99" s="135">
        <f>'4 - Ústredné vykurovanie'!J38</f>
        <v>0</v>
      </c>
      <c r="AZ99" s="135">
        <f>'4 - Ústredné vykurovanie'!F35</f>
        <v>0</v>
      </c>
      <c r="BA99" s="135">
        <f>'4 - Ústredné vykurovanie'!F36</f>
        <v>0</v>
      </c>
      <c r="BB99" s="135">
        <f>'4 - Ústredné vykurovanie'!F37</f>
        <v>0</v>
      </c>
      <c r="BC99" s="135">
        <f>'4 - Ústredné vykurovanie'!F38</f>
        <v>0</v>
      </c>
      <c r="BD99" s="137">
        <f>'4 - Ústredné vykurovanie'!F39</f>
        <v>0</v>
      </c>
      <c r="BE99" s="4"/>
      <c r="BT99" s="138" t="s">
        <v>87</v>
      </c>
      <c r="BV99" s="138" t="s">
        <v>77</v>
      </c>
      <c r="BW99" s="138" t="s">
        <v>96</v>
      </c>
      <c r="BX99" s="138" t="s">
        <v>83</v>
      </c>
      <c r="CL99" s="138" t="s">
        <v>1</v>
      </c>
    </row>
    <row r="100" s="4" customFormat="1" ht="16.5" customHeight="1">
      <c r="A100" s="129" t="s">
        <v>84</v>
      </c>
      <c r="B100" s="67"/>
      <c r="C100" s="130"/>
      <c r="D100" s="130"/>
      <c r="E100" s="131" t="s">
        <v>97</v>
      </c>
      <c r="F100" s="131"/>
      <c r="G100" s="131"/>
      <c r="H100" s="131"/>
      <c r="I100" s="131"/>
      <c r="J100" s="130"/>
      <c r="K100" s="131" t="s">
        <v>98</v>
      </c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2">
        <f>'5 - Elektroinštalácia'!J32</f>
        <v>0</v>
      </c>
      <c r="AH100" s="130"/>
      <c r="AI100" s="130"/>
      <c r="AJ100" s="130"/>
      <c r="AK100" s="130"/>
      <c r="AL100" s="130"/>
      <c r="AM100" s="130"/>
      <c r="AN100" s="132">
        <f>SUM(AG100,AT100)</f>
        <v>0</v>
      </c>
      <c r="AO100" s="130"/>
      <c r="AP100" s="130"/>
      <c r="AQ100" s="133" t="s">
        <v>86</v>
      </c>
      <c r="AR100" s="69"/>
      <c r="AS100" s="134">
        <v>0</v>
      </c>
      <c r="AT100" s="135">
        <f>ROUND(SUM(AV100:AW100),2)</f>
        <v>0</v>
      </c>
      <c r="AU100" s="136">
        <f>'5 - Elektroinštalácia'!P124</f>
        <v>0</v>
      </c>
      <c r="AV100" s="135">
        <f>'5 - Elektroinštalácia'!J35</f>
        <v>0</v>
      </c>
      <c r="AW100" s="135">
        <f>'5 - Elektroinštalácia'!J36</f>
        <v>0</v>
      </c>
      <c r="AX100" s="135">
        <f>'5 - Elektroinštalácia'!J37</f>
        <v>0</v>
      </c>
      <c r="AY100" s="135">
        <f>'5 - Elektroinštalácia'!J38</f>
        <v>0</v>
      </c>
      <c r="AZ100" s="135">
        <f>'5 - Elektroinštalácia'!F35</f>
        <v>0</v>
      </c>
      <c r="BA100" s="135">
        <f>'5 - Elektroinštalácia'!F36</f>
        <v>0</v>
      </c>
      <c r="BB100" s="135">
        <f>'5 - Elektroinštalácia'!F37</f>
        <v>0</v>
      </c>
      <c r="BC100" s="135">
        <f>'5 - Elektroinštalácia'!F38</f>
        <v>0</v>
      </c>
      <c r="BD100" s="137">
        <f>'5 - Elektroinštalácia'!F39</f>
        <v>0</v>
      </c>
      <c r="BE100" s="4"/>
      <c r="BT100" s="138" t="s">
        <v>87</v>
      </c>
      <c r="BV100" s="138" t="s">
        <v>77</v>
      </c>
      <c r="BW100" s="138" t="s">
        <v>99</v>
      </c>
      <c r="BX100" s="138" t="s">
        <v>83</v>
      </c>
      <c r="CL100" s="138" t="s">
        <v>1</v>
      </c>
    </row>
    <row r="101" s="4" customFormat="1" ht="16.5" customHeight="1">
      <c r="A101" s="129" t="s">
        <v>84</v>
      </c>
      <c r="B101" s="67"/>
      <c r="C101" s="130"/>
      <c r="D101" s="130"/>
      <c r="E101" s="131" t="s">
        <v>100</v>
      </c>
      <c r="F101" s="131"/>
      <c r="G101" s="131"/>
      <c r="H101" s="131"/>
      <c r="I101" s="131"/>
      <c r="J101" s="130"/>
      <c r="K101" s="131" t="s">
        <v>101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2">
        <f>'6 - Kuchynská linka a vst...'!J32</f>
        <v>0</v>
      </c>
      <c r="AH101" s="130"/>
      <c r="AI101" s="130"/>
      <c r="AJ101" s="130"/>
      <c r="AK101" s="130"/>
      <c r="AL101" s="130"/>
      <c r="AM101" s="130"/>
      <c r="AN101" s="132">
        <f>SUM(AG101,AT101)</f>
        <v>0</v>
      </c>
      <c r="AO101" s="130"/>
      <c r="AP101" s="130"/>
      <c r="AQ101" s="133" t="s">
        <v>86</v>
      </c>
      <c r="AR101" s="69"/>
      <c r="AS101" s="139">
        <v>0</v>
      </c>
      <c r="AT101" s="140">
        <f>ROUND(SUM(AV101:AW101),2)</f>
        <v>0</v>
      </c>
      <c r="AU101" s="141">
        <f>'6 - Kuchynská linka a vst...'!P122</f>
        <v>0</v>
      </c>
      <c r="AV101" s="140">
        <f>'6 - Kuchynská linka a vst...'!J35</f>
        <v>0</v>
      </c>
      <c r="AW101" s="140">
        <f>'6 - Kuchynská linka a vst...'!J36</f>
        <v>0</v>
      </c>
      <c r="AX101" s="140">
        <f>'6 - Kuchynská linka a vst...'!J37</f>
        <v>0</v>
      </c>
      <c r="AY101" s="140">
        <f>'6 - Kuchynská linka a vst...'!J38</f>
        <v>0</v>
      </c>
      <c r="AZ101" s="140">
        <f>'6 - Kuchynská linka a vst...'!F35</f>
        <v>0</v>
      </c>
      <c r="BA101" s="140">
        <f>'6 - Kuchynská linka a vst...'!F36</f>
        <v>0</v>
      </c>
      <c r="BB101" s="140">
        <f>'6 - Kuchynská linka a vst...'!F37</f>
        <v>0</v>
      </c>
      <c r="BC101" s="140">
        <f>'6 - Kuchynská linka a vst...'!F38</f>
        <v>0</v>
      </c>
      <c r="BD101" s="142">
        <f>'6 - Kuchynská linka a vst...'!F39</f>
        <v>0</v>
      </c>
      <c r="BE101" s="4"/>
      <c r="BT101" s="138" t="s">
        <v>87</v>
      </c>
      <c r="BV101" s="138" t="s">
        <v>77</v>
      </c>
      <c r="BW101" s="138" t="s">
        <v>102</v>
      </c>
      <c r="BX101" s="138" t="s">
        <v>83</v>
      </c>
      <c r="CL101" s="138" t="s">
        <v>1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4VgV3HyTIDDBKn/gk99NGLsCbwUzAx1qdlXhYPca9oJf5Ao0Ah4YZ8f/esgr1eCqtt8W9xXKZNJ3qoHmHOGrqw==" hashValue="PFpl6DqSXWU8wT3RpFXXxUcPdhds0KjtxJnBhVILMcbnygz+554mpU/0cTd1EAazhZw6tupTH31l7YSzy5Wkew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1 - Búracie práce'!C2" display="/"/>
    <hyperlink ref="A97" location="'2 - Stavebno-technické ri...'!C2" display="/"/>
    <hyperlink ref="A98" location="'3 - Zdravotno-technické z...'!C2" display="/"/>
    <hyperlink ref="A99" location="'4 - Ústredné vykurovanie'!C2" display="/"/>
    <hyperlink ref="A100" location="'5 - Elektroinštalácia'!C2" display="/"/>
    <hyperlink ref="A101" location="'6 - Kuchynská linka a vs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107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ROUND(J125,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ROUND((SUM(BE125:BE145)),  2)</f>
        <v>0</v>
      </c>
      <c r="G35" s="35"/>
      <c r="H35" s="35"/>
      <c r="I35" s="168">
        <v>0.20000000000000001</v>
      </c>
      <c r="J35" s="167">
        <f>ROUND(((SUM(BE125:BE145))*I35),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ROUND((SUM(BF125:BF145)),  2)</f>
        <v>0</v>
      </c>
      <c r="G36" s="35"/>
      <c r="H36" s="35"/>
      <c r="I36" s="168">
        <v>0.20000000000000001</v>
      </c>
      <c r="J36" s="167">
        <f>ROUND(((SUM(BF125:BF145))*I36),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ROUND((SUM(BG125:BG145)),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ROUND((SUM(BH125:BH145)),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ROUND((SUM(BI125:BI145)),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1 - Búracie práce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J125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113</v>
      </c>
      <c r="E99" s="202"/>
      <c r="F99" s="202"/>
      <c r="G99" s="202"/>
      <c r="H99" s="202"/>
      <c r="I99" s="203"/>
      <c r="J99" s="204">
        <f>J126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114</v>
      </c>
      <c r="E100" s="208"/>
      <c r="F100" s="208"/>
      <c r="G100" s="208"/>
      <c r="H100" s="208"/>
      <c r="I100" s="209"/>
      <c r="J100" s="210">
        <f>J127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9"/>
      <c r="C101" s="200"/>
      <c r="D101" s="201" t="s">
        <v>115</v>
      </c>
      <c r="E101" s="202"/>
      <c r="F101" s="202"/>
      <c r="G101" s="202"/>
      <c r="H101" s="202"/>
      <c r="I101" s="203"/>
      <c r="J101" s="204">
        <f>J141</f>
        <v>0</v>
      </c>
      <c r="K101" s="200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30"/>
      <c r="D102" s="207" t="s">
        <v>116</v>
      </c>
      <c r="E102" s="208"/>
      <c r="F102" s="208"/>
      <c r="G102" s="208"/>
      <c r="H102" s="208"/>
      <c r="I102" s="209"/>
      <c r="J102" s="210">
        <f>J142</f>
        <v>0</v>
      </c>
      <c r="K102" s="130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30"/>
      <c r="D103" s="207" t="s">
        <v>117</v>
      </c>
      <c r="E103" s="208"/>
      <c r="F103" s="208"/>
      <c r="G103" s="208"/>
      <c r="H103" s="208"/>
      <c r="I103" s="209"/>
      <c r="J103" s="210">
        <f>J144</f>
        <v>0</v>
      </c>
      <c r="K103" s="130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151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189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192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118</v>
      </c>
      <c r="D110" s="37"/>
      <c r="E110" s="37"/>
      <c r="F110" s="37"/>
      <c r="G110" s="37"/>
      <c r="H110" s="37"/>
      <c r="I110" s="151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151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151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93" t="str">
        <f>E7</f>
        <v>PROVINČNÝ DOM Č. 12 (GALÉRIA)</v>
      </c>
      <c r="F113" s="29"/>
      <c r="G113" s="29"/>
      <c r="H113" s="29"/>
      <c r="I113" s="151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1" customFormat="1" ht="12" customHeight="1">
      <c r="B114" s="18"/>
      <c r="C114" s="29" t="s">
        <v>104</v>
      </c>
      <c r="D114" s="19"/>
      <c r="E114" s="19"/>
      <c r="F114" s="19"/>
      <c r="G114" s="19"/>
      <c r="H114" s="19"/>
      <c r="I114" s="143"/>
      <c r="J114" s="19"/>
      <c r="K114" s="19"/>
      <c r="L114" s="17"/>
    </row>
    <row r="115" s="2" customFormat="1" ht="16.5" customHeight="1">
      <c r="A115" s="35"/>
      <c r="B115" s="36"/>
      <c r="C115" s="37"/>
      <c r="D115" s="37"/>
      <c r="E115" s="193" t="s">
        <v>105</v>
      </c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106</v>
      </c>
      <c r="D116" s="37"/>
      <c r="E116" s="37"/>
      <c r="F116" s="37"/>
      <c r="G116" s="37"/>
      <c r="H116" s="37"/>
      <c r="I116" s="15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E11</f>
        <v>1 - Búracie práce</v>
      </c>
      <c r="F117" s="37"/>
      <c r="G117" s="37"/>
      <c r="H117" s="37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15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F14</f>
        <v>STARÁ ĽUBOVŇA</v>
      </c>
      <c r="G119" s="37"/>
      <c r="H119" s="37"/>
      <c r="I119" s="153" t="s">
        <v>22</v>
      </c>
      <c r="J119" s="76" t="str">
        <f>IF(J14="","",J14)</f>
        <v>10. 2. 2020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5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24</v>
      </c>
      <c r="D121" s="37"/>
      <c r="E121" s="37"/>
      <c r="F121" s="24" t="str">
        <f>E17</f>
        <v>Mesto Stará Ľubovňa</v>
      </c>
      <c r="G121" s="37"/>
      <c r="H121" s="37"/>
      <c r="I121" s="153" t="s">
        <v>30</v>
      </c>
      <c r="J121" s="33" t="str">
        <f>E23</f>
        <v>Ing. Vladislav Slosarčik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28</v>
      </c>
      <c r="D122" s="37"/>
      <c r="E122" s="37"/>
      <c r="F122" s="24" t="str">
        <f>IF(E20="","",E20)</f>
        <v>Vyplň údaj</v>
      </c>
      <c r="G122" s="37"/>
      <c r="H122" s="37"/>
      <c r="I122" s="153" t="s">
        <v>33</v>
      </c>
      <c r="J122" s="33" t="str">
        <f>E26</f>
        <v>Ing. Vladislav Slosarčik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151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212"/>
      <c r="B124" s="213"/>
      <c r="C124" s="214" t="s">
        <v>119</v>
      </c>
      <c r="D124" s="215" t="s">
        <v>60</v>
      </c>
      <c r="E124" s="215" t="s">
        <v>56</v>
      </c>
      <c r="F124" s="215" t="s">
        <v>57</v>
      </c>
      <c r="G124" s="215" t="s">
        <v>120</v>
      </c>
      <c r="H124" s="215" t="s">
        <v>121</v>
      </c>
      <c r="I124" s="216" t="s">
        <v>122</v>
      </c>
      <c r="J124" s="217" t="s">
        <v>110</v>
      </c>
      <c r="K124" s="218" t="s">
        <v>123</v>
      </c>
      <c r="L124" s="219"/>
      <c r="M124" s="97" t="s">
        <v>1</v>
      </c>
      <c r="N124" s="98" t="s">
        <v>39</v>
      </c>
      <c r="O124" s="98" t="s">
        <v>124</v>
      </c>
      <c r="P124" s="98" t="s">
        <v>125</v>
      </c>
      <c r="Q124" s="98" t="s">
        <v>126</v>
      </c>
      <c r="R124" s="98" t="s">
        <v>127</v>
      </c>
      <c r="S124" s="98" t="s">
        <v>128</v>
      </c>
      <c r="T124" s="99" t="s">
        <v>129</v>
      </c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</row>
    <row r="125" s="2" customFormat="1" ht="22.8" customHeight="1">
      <c r="A125" s="35"/>
      <c r="B125" s="36"/>
      <c r="C125" s="104" t="s">
        <v>111</v>
      </c>
      <c r="D125" s="37"/>
      <c r="E125" s="37"/>
      <c r="F125" s="37"/>
      <c r="G125" s="37"/>
      <c r="H125" s="37"/>
      <c r="I125" s="151"/>
      <c r="J125" s="220">
        <f>BK125</f>
        <v>0</v>
      </c>
      <c r="K125" s="37"/>
      <c r="L125" s="41"/>
      <c r="M125" s="100"/>
      <c r="N125" s="221"/>
      <c r="O125" s="101"/>
      <c r="P125" s="222">
        <f>P126+P141</f>
        <v>0</v>
      </c>
      <c r="Q125" s="101"/>
      <c r="R125" s="222">
        <f>R126+R141</f>
        <v>0.020204999999999997</v>
      </c>
      <c r="S125" s="101"/>
      <c r="T125" s="223">
        <f>T126+T141</f>
        <v>25.251177999999996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112</v>
      </c>
      <c r="BK125" s="224">
        <f>BK126+BK141</f>
        <v>0</v>
      </c>
    </row>
    <row r="126" s="12" customFormat="1" ht="25.92" customHeight="1">
      <c r="A126" s="12"/>
      <c r="B126" s="225"/>
      <c r="C126" s="226"/>
      <c r="D126" s="227" t="s">
        <v>74</v>
      </c>
      <c r="E126" s="228" t="s">
        <v>130</v>
      </c>
      <c r="F126" s="228" t="s">
        <v>131</v>
      </c>
      <c r="G126" s="226"/>
      <c r="H126" s="226"/>
      <c r="I126" s="229"/>
      <c r="J126" s="230">
        <f>BK126</f>
        <v>0</v>
      </c>
      <c r="K126" s="226"/>
      <c r="L126" s="231"/>
      <c r="M126" s="232"/>
      <c r="N126" s="233"/>
      <c r="O126" s="233"/>
      <c r="P126" s="234">
        <f>P127</f>
        <v>0</v>
      </c>
      <c r="Q126" s="233"/>
      <c r="R126" s="234">
        <f>R127</f>
        <v>0</v>
      </c>
      <c r="S126" s="233"/>
      <c r="T126" s="235">
        <f>T127</f>
        <v>25.251177999999996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6" t="s">
        <v>82</v>
      </c>
      <c r="AT126" s="237" t="s">
        <v>74</v>
      </c>
      <c r="AU126" s="237" t="s">
        <v>75</v>
      </c>
      <c r="AY126" s="236" t="s">
        <v>132</v>
      </c>
      <c r="BK126" s="238">
        <f>BK127</f>
        <v>0</v>
      </c>
    </row>
    <row r="127" s="12" customFormat="1" ht="22.8" customHeight="1">
      <c r="A127" s="12"/>
      <c r="B127" s="225"/>
      <c r="C127" s="226"/>
      <c r="D127" s="227" t="s">
        <v>74</v>
      </c>
      <c r="E127" s="239" t="s">
        <v>133</v>
      </c>
      <c r="F127" s="239" t="s">
        <v>134</v>
      </c>
      <c r="G127" s="226"/>
      <c r="H127" s="226"/>
      <c r="I127" s="229"/>
      <c r="J127" s="240">
        <f>BK127</f>
        <v>0</v>
      </c>
      <c r="K127" s="226"/>
      <c r="L127" s="231"/>
      <c r="M127" s="232"/>
      <c r="N127" s="233"/>
      <c r="O127" s="233"/>
      <c r="P127" s="234">
        <f>SUM(P128:P140)</f>
        <v>0</v>
      </c>
      <c r="Q127" s="233"/>
      <c r="R127" s="234">
        <f>SUM(R128:R140)</f>
        <v>0</v>
      </c>
      <c r="S127" s="233"/>
      <c r="T127" s="235">
        <f>SUM(T128:T140)</f>
        <v>25.251177999999996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6" t="s">
        <v>82</v>
      </c>
      <c r="AT127" s="237" t="s">
        <v>74</v>
      </c>
      <c r="AU127" s="237" t="s">
        <v>82</v>
      </c>
      <c r="AY127" s="236" t="s">
        <v>132</v>
      </c>
      <c r="BK127" s="238">
        <f>SUM(BK128:BK140)</f>
        <v>0</v>
      </c>
    </row>
    <row r="128" s="2" customFormat="1" ht="21.75" customHeight="1">
      <c r="A128" s="35"/>
      <c r="B128" s="36"/>
      <c r="C128" s="241" t="s">
        <v>82</v>
      </c>
      <c r="D128" s="241" t="s">
        <v>135</v>
      </c>
      <c r="E128" s="242" t="s">
        <v>136</v>
      </c>
      <c r="F128" s="243" t="s">
        <v>137</v>
      </c>
      <c r="G128" s="244" t="s">
        <v>138</v>
      </c>
      <c r="H128" s="245">
        <v>7.2919999999999998</v>
      </c>
      <c r="I128" s="246"/>
      <c r="J128" s="247">
        <f>ROUND(I128*H128,2)</f>
        <v>0</v>
      </c>
      <c r="K128" s="248"/>
      <c r="L128" s="41"/>
      <c r="M128" s="249" t="s">
        <v>1</v>
      </c>
      <c r="N128" s="250" t="s">
        <v>41</v>
      </c>
      <c r="O128" s="88"/>
      <c r="P128" s="251">
        <f>O128*H128</f>
        <v>0</v>
      </c>
      <c r="Q128" s="251">
        <v>0</v>
      </c>
      <c r="R128" s="251">
        <f>Q128*H128</f>
        <v>0</v>
      </c>
      <c r="S128" s="251">
        <v>2.3849999999999998</v>
      </c>
      <c r="T128" s="252">
        <f>S128*H128</f>
        <v>17.391419999999997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53" t="s">
        <v>94</v>
      </c>
      <c r="AT128" s="253" t="s">
        <v>135</v>
      </c>
      <c r="AU128" s="253" t="s">
        <v>87</v>
      </c>
      <c r="AY128" s="14" t="s">
        <v>132</v>
      </c>
      <c r="BE128" s="254">
        <f>IF(N128="základná",J128,0)</f>
        <v>0</v>
      </c>
      <c r="BF128" s="254">
        <f>IF(N128="znížená",J128,0)</f>
        <v>0</v>
      </c>
      <c r="BG128" s="254">
        <f>IF(N128="zákl. prenesená",J128,0)</f>
        <v>0</v>
      </c>
      <c r="BH128" s="254">
        <f>IF(N128="zníž. prenesená",J128,0)</f>
        <v>0</v>
      </c>
      <c r="BI128" s="254">
        <f>IF(N128="nulová",J128,0)</f>
        <v>0</v>
      </c>
      <c r="BJ128" s="14" t="s">
        <v>87</v>
      </c>
      <c r="BK128" s="254">
        <f>ROUND(I128*H128,2)</f>
        <v>0</v>
      </c>
      <c r="BL128" s="14" t="s">
        <v>94</v>
      </c>
      <c r="BM128" s="253" t="s">
        <v>139</v>
      </c>
    </row>
    <row r="129" s="2" customFormat="1" ht="21.75" customHeight="1">
      <c r="A129" s="35"/>
      <c r="B129" s="36"/>
      <c r="C129" s="241" t="s">
        <v>87</v>
      </c>
      <c r="D129" s="241" t="s">
        <v>135</v>
      </c>
      <c r="E129" s="242" t="s">
        <v>140</v>
      </c>
      <c r="F129" s="243" t="s">
        <v>141</v>
      </c>
      <c r="G129" s="244" t="s">
        <v>142</v>
      </c>
      <c r="H129" s="245">
        <v>7.9240000000000004</v>
      </c>
      <c r="I129" s="246"/>
      <c r="J129" s="247">
        <f>ROUND(I129*H129,2)</f>
        <v>0</v>
      </c>
      <c r="K129" s="248"/>
      <c r="L129" s="41"/>
      <c r="M129" s="249" t="s">
        <v>1</v>
      </c>
      <c r="N129" s="250" t="s">
        <v>41</v>
      </c>
      <c r="O129" s="88"/>
      <c r="P129" s="251">
        <f>O129*H129</f>
        <v>0</v>
      </c>
      <c r="Q129" s="251">
        <v>0</v>
      </c>
      <c r="R129" s="251">
        <f>Q129*H129</f>
        <v>0</v>
      </c>
      <c r="S129" s="251">
        <v>0.19600000000000001</v>
      </c>
      <c r="T129" s="252">
        <f>S129*H129</f>
        <v>1.553104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53" t="s">
        <v>94</v>
      </c>
      <c r="AT129" s="253" t="s">
        <v>135</v>
      </c>
      <c r="AU129" s="253" t="s">
        <v>87</v>
      </c>
      <c r="AY129" s="14" t="s">
        <v>132</v>
      </c>
      <c r="BE129" s="254">
        <f>IF(N129="základná",J129,0)</f>
        <v>0</v>
      </c>
      <c r="BF129" s="254">
        <f>IF(N129="znížená",J129,0)</f>
        <v>0</v>
      </c>
      <c r="BG129" s="254">
        <f>IF(N129="zákl. prenesená",J129,0)</f>
        <v>0</v>
      </c>
      <c r="BH129" s="254">
        <f>IF(N129="zníž. prenesená",J129,0)</f>
        <v>0</v>
      </c>
      <c r="BI129" s="254">
        <f>IF(N129="nulová",J129,0)</f>
        <v>0</v>
      </c>
      <c r="BJ129" s="14" t="s">
        <v>87</v>
      </c>
      <c r="BK129" s="254">
        <f>ROUND(I129*H129,2)</f>
        <v>0</v>
      </c>
      <c r="BL129" s="14" t="s">
        <v>94</v>
      </c>
      <c r="BM129" s="253" t="s">
        <v>143</v>
      </c>
    </row>
    <row r="130" s="2" customFormat="1" ht="33" customHeight="1">
      <c r="A130" s="35"/>
      <c r="B130" s="36"/>
      <c r="C130" s="241" t="s">
        <v>91</v>
      </c>
      <c r="D130" s="241" t="s">
        <v>135</v>
      </c>
      <c r="E130" s="242" t="s">
        <v>144</v>
      </c>
      <c r="F130" s="243" t="s">
        <v>145</v>
      </c>
      <c r="G130" s="244" t="s">
        <v>138</v>
      </c>
      <c r="H130" s="245">
        <v>0.246</v>
      </c>
      <c r="I130" s="246"/>
      <c r="J130" s="247">
        <f>ROUND(I130*H130,2)</f>
        <v>0</v>
      </c>
      <c r="K130" s="248"/>
      <c r="L130" s="41"/>
      <c r="M130" s="249" t="s">
        <v>1</v>
      </c>
      <c r="N130" s="250" t="s">
        <v>41</v>
      </c>
      <c r="O130" s="88"/>
      <c r="P130" s="251">
        <f>O130*H130</f>
        <v>0</v>
      </c>
      <c r="Q130" s="251">
        <v>0</v>
      </c>
      <c r="R130" s="251">
        <f>Q130*H130</f>
        <v>0</v>
      </c>
      <c r="S130" s="251">
        <v>2.2000000000000002</v>
      </c>
      <c r="T130" s="252">
        <f>S130*H130</f>
        <v>0.54120000000000001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94</v>
      </c>
      <c r="AT130" s="253" t="s">
        <v>135</v>
      </c>
      <c r="AU130" s="253" t="s">
        <v>87</v>
      </c>
      <c r="AY130" s="14" t="s">
        <v>132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87</v>
      </c>
      <c r="BK130" s="254">
        <f>ROUND(I130*H130,2)</f>
        <v>0</v>
      </c>
      <c r="BL130" s="14" t="s">
        <v>94</v>
      </c>
      <c r="BM130" s="253" t="s">
        <v>146</v>
      </c>
    </row>
    <row r="131" s="2" customFormat="1" ht="33" customHeight="1">
      <c r="A131" s="35"/>
      <c r="B131" s="36"/>
      <c r="C131" s="241" t="s">
        <v>94</v>
      </c>
      <c r="D131" s="241" t="s">
        <v>135</v>
      </c>
      <c r="E131" s="242" t="s">
        <v>147</v>
      </c>
      <c r="F131" s="243" t="s">
        <v>148</v>
      </c>
      <c r="G131" s="244" t="s">
        <v>142</v>
      </c>
      <c r="H131" s="245">
        <v>42.780000000000001</v>
      </c>
      <c r="I131" s="246"/>
      <c r="J131" s="247">
        <f>ROUND(I131*H131,2)</f>
        <v>0</v>
      </c>
      <c r="K131" s="248"/>
      <c r="L131" s="41"/>
      <c r="M131" s="249" t="s">
        <v>1</v>
      </c>
      <c r="N131" s="250" t="s">
        <v>41</v>
      </c>
      <c r="O131" s="88"/>
      <c r="P131" s="251">
        <f>O131*H131</f>
        <v>0</v>
      </c>
      <c r="Q131" s="251">
        <v>0</v>
      </c>
      <c r="R131" s="251">
        <f>Q131*H131</f>
        <v>0</v>
      </c>
      <c r="S131" s="251">
        <v>0.065000000000000002</v>
      </c>
      <c r="T131" s="252">
        <f>S131*H131</f>
        <v>2.7806999999999999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94</v>
      </c>
      <c r="AT131" s="253" t="s">
        <v>135</v>
      </c>
      <c r="AU131" s="253" t="s">
        <v>87</v>
      </c>
      <c r="AY131" s="14" t="s">
        <v>132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87</v>
      </c>
      <c r="BK131" s="254">
        <f>ROUND(I131*H131,2)</f>
        <v>0</v>
      </c>
      <c r="BL131" s="14" t="s">
        <v>94</v>
      </c>
      <c r="BM131" s="253" t="s">
        <v>149</v>
      </c>
    </row>
    <row r="132" s="2" customFormat="1" ht="33" customHeight="1">
      <c r="A132" s="35"/>
      <c r="B132" s="36"/>
      <c r="C132" s="241" t="s">
        <v>97</v>
      </c>
      <c r="D132" s="241" t="s">
        <v>135</v>
      </c>
      <c r="E132" s="242" t="s">
        <v>150</v>
      </c>
      <c r="F132" s="243" t="s">
        <v>151</v>
      </c>
      <c r="G132" s="244" t="s">
        <v>142</v>
      </c>
      <c r="H132" s="245">
        <v>3.1499999999999999</v>
      </c>
      <c r="I132" s="246"/>
      <c r="J132" s="247">
        <f>ROUND(I132*H132,2)</f>
        <v>0</v>
      </c>
      <c r="K132" s="248"/>
      <c r="L132" s="41"/>
      <c r="M132" s="249" t="s">
        <v>1</v>
      </c>
      <c r="N132" s="250" t="s">
        <v>41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0.057000000000000002</v>
      </c>
      <c r="T132" s="252">
        <f>S132*H132</f>
        <v>0.17955000000000002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94</v>
      </c>
      <c r="AT132" s="253" t="s">
        <v>135</v>
      </c>
      <c r="AU132" s="253" t="s">
        <v>87</v>
      </c>
      <c r="AY132" s="14" t="s">
        <v>132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87</v>
      </c>
      <c r="BK132" s="254">
        <f>ROUND(I132*H132,2)</f>
        <v>0</v>
      </c>
      <c r="BL132" s="14" t="s">
        <v>94</v>
      </c>
      <c r="BM132" s="253" t="s">
        <v>152</v>
      </c>
    </row>
    <row r="133" s="2" customFormat="1" ht="21.75" customHeight="1">
      <c r="A133" s="35"/>
      <c r="B133" s="36"/>
      <c r="C133" s="241" t="s">
        <v>100</v>
      </c>
      <c r="D133" s="241" t="s">
        <v>135</v>
      </c>
      <c r="E133" s="242" t="s">
        <v>153</v>
      </c>
      <c r="F133" s="243" t="s">
        <v>154</v>
      </c>
      <c r="G133" s="244" t="s">
        <v>155</v>
      </c>
      <c r="H133" s="245">
        <v>2</v>
      </c>
      <c r="I133" s="246"/>
      <c r="J133" s="247">
        <f>ROUND(I133*H133,2)</f>
        <v>0</v>
      </c>
      <c r="K133" s="248"/>
      <c r="L133" s="41"/>
      <c r="M133" s="249" t="s">
        <v>1</v>
      </c>
      <c r="N133" s="250" t="s">
        <v>41</v>
      </c>
      <c r="O133" s="88"/>
      <c r="P133" s="251">
        <f>O133*H133</f>
        <v>0</v>
      </c>
      <c r="Q133" s="251">
        <v>0</v>
      </c>
      <c r="R133" s="251">
        <f>Q133*H133</f>
        <v>0</v>
      </c>
      <c r="S133" s="251">
        <v>0.024</v>
      </c>
      <c r="T133" s="252">
        <f>S133*H133</f>
        <v>0.048000000000000001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94</v>
      </c>
      <c r="AT133" s="253" t="s">
        <v>135</v>
      </c>
      <c r="AU133" s="253" t="s">
        <v>87</v>
      </c>
      <c r="AY133" s="14" t="s">
        <v>132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87</v>
      </c>
      <c r="BK133" s="254">
        <f>ROUND(I133*H133,2)</f>
        <v>0</v>
      </c>
      <c r="BL133" s="14" t="s">
        <v>94</v>
      </c>
      <c r="BM133" s="253" t="s">
        <v>156</v>
      </c>
    </row>
    <row r="134" s="2" customFormat="1" ht="21.75" customHeight="1">
      <c r="A134" s="35"/>
      <c r="B134" s="36"/>
      <c r="C134" s="241" t="s">
        <v>157</v>
      </c>
      <c r="D134" s="241" t="s">
        <v>135</v>
      </c>
      <c r="E134" s="242" t="s">
        <v>158</v>
      </c>
      <c r="F134" s="243" t="s">
        <v>159</v>
      </c>
      <c r="G134" s="244" t="s">
        <v>142</v>
      </c>
      <c r="H134" s="245">
        <v>2.3639999999999999</v>
      </c>
      <c r="I134" s="246"/>
      <c r="J134" s="247">
        <f>ROUND(I134*H134,2)</f>
        <v>0</v>
      </c>
      <c r="K134" s="248"/>
      <c r="L134" s="41"/>
      <c r="M134" s="249" t="s">
        <v>1</v>
      </c>
      <c r="N134" s="250" t="s">
        <v>41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0.075999999999999998</v>
      </c>
      <c r="T134" s="252">
        <f>S134*H134</f>
        <v>0.17966399999999999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94</v>
      </c>
      <c r="AT134" s="253" t="s">
        <v>135</v>
      </c>
      <c r="AU134" s="253" t="s">
        <v>87</v>
      </c>
      <c r="AY134" s="14" t="s">
        <v>132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87</v>
      </c>
      <c r="BK134" s="254">
        <f>ROUND(I134*H134,2)</f>
        <v>0</v>
      </c>
      <c r="BL134" s="14" t="s">
        <v>94</v>
      </c>
      <c r="BM134" s="253" t="s">
        <v>160</v>
      </c>
    </row>
    <row r="135" s="2" customFormat="1" ht="21.75" customHeight="1">
      <c r="A135" s="35"/>
      <c r="B135" s="36"/>
      <c r="C135" s="241" t="s">
        <v>161</v>
      </c>
      <c r="D135" s="241" t="s">
        <v>135</v>
      </c>
      <c r="E135" s="242" t="s">
        <v>162</v>
      </c>
      <c r="F135" s="243" t="s">
        <v>163</v>
      </c>
      <c r="G135" s="244" t="s">
        <v>142</v>
      </c>
      <c r="H135" s="245">
        <v>37.905000000000001</v>
      </c>
      <c r="I135" s="246"/>
      <c r="J135" s="247">
        <f>ROUND(I135*H135,2)</f>
        <v>0</v>
      </c>
      <c r="K135" s="248"/>
      <c r="L135" s="41"/>
      <c r="M135" s="249" t="s">
        <v>1</v>
      </c>
      <c r="N135" s="250" t="s">
        <v>41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0.068000000000000005</v>
      </c>
      <c r="T135" s="252">
        <f>S135*H135</f>
        <v>2.5775400000000004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94</v>
      </c>
      <c r="AT135" s="253" t="s">
        <v>135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94</v>
      </c>
      <c r="BM135" s="253" t="s">
        <v>164</v>
      </c>
    </row>
    <row r="136" s="2" customFormat="1" ht="16.5" customHeight="1">
      <c r="A136" s="35"/>
      <c r="B136" s="36"/>
      <c r="C136" s="241" t="s">
        <v>133</v>
      </c>
      <c r="D136" s="241" t="s">
        <v>135</v>
      </c>
      <c r="E136" s="242" t="s">
        <v>165</v>
      </c>
      <c r="F136" s="243" t="s">
        <v>166</v>
      </c>
      <c r="G136" s="244" t="s">
        <v>167</v>
      </c>
      <c r="H136" s="245">
        <v>25.251000000000001</v>
      </c>
      <c r="I136" s="246"/>
      <c r="J136" s="247">
        <f>ROUND(I136*H136,2)</f>
        <v>0</v>
      </c>
      <c r="K136" s="248"/>
      <c r="L136" s="41"/>
      <c r="M136" s="249" t="s">
        <v>1</v>
      </c>
      <c r="N136" s="250" t="s">
        <v>41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94</v>
      </c>
      <c r="AT136" s="253" t="s">
        <v>135</v>
      </c>
      <c r="AU136" s="253" t="s">
        <v>87</v>
      </c>
      <c r="AY136" s="14" t="s">
        <v>132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87</v>
      </c>
      <c r="BK136" s="254">
        <f>ROUND(I136*H136,2)</f>
        <v>0</v>
      </c>
      <c r="BL136" s="14" t="s">
        <v>94</v>
      </c>
      <c r="BM136" s="253" t="s">
        <v>168</v>
      </c>
    </row>
    <row r="137" s="2" customFormat="1" ht="16.5" customHeight="1">
      <c r="A137" s="35"/>
      <c r="B137" s="36"/>
      <c r="C137" s="241" t="s">
        <v>169</v>
      </c>
      <c r="D137" s="241" t="s">
        <v>135</v>
      </c>
      <c r="E137" s="242" t="s">
        <v>170</v>
      </c>
      <c r="F137" s="243" t="s">
        <v>171</v>
      </c>
      <c r="G137" s="244" t="s">
        <v>167</v>
      </c>
      <c r="H137" s="245">
        <v>25.251000000000001</v>
      </c>
      <c r="I137" s="246"/>
      <c r="J137" s="247">
        <f>ROUND(I137*H137,2)</f>
        <v>0</v>
      </c>
      <c r="K137" s="248"/>
      <c r="L137" s="41"/>
      <c r="M137" s="249" t="s">
        <v>1</v>
      </c>
      <c r="N137" s="250" t="s">
        <v>41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94</v>
      </c>
      <c r="AT137" s="253" t="s">
        <v>135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94</v>
      </c>
      <c r="BM137" s="253" t="s">
        <v>172</v>
      </c>
    </row>
    <row r="138" s="2" customFormat="1" ht="21.75" customHeight="1">
      <c r="A138" s="35"/>
      <c r="B138" s="36"/>
      <c r="C138" s="241" t="s">
        <v>173</v>
      </c>
      <c r="D138" s="241" t="s">
        <v>135</v>
      </c>
      <c r="E138" s="242" t="s">
        <v>174</v>
      </c>
      <c r="F138" s="243" t="s">
        <v>175</v>
      </c>
      <c r="G138" s="244" t="s">
        <v>167</v>
      </c>
      <c r="H138" s="245">
        <v>25.251000000000001</v>
      </c>
      <c r="I138" s="246"/>
      <c r="J138" s="247">
        <f>ROUND(I138*H138,2)</f>
        <v>0</v>
      </c>
      <c r="K138" s="248"/>
      <c r="L138" s="41"/>
      <c r="M138" s="249" t="s">
        <v>1</v>
      </c>
      <c r="N138" s="250" t="s">
        <v>41</v>
      </c>
      <c r="O138" s="88"/>
      <c r="P138" s="251">
        <f>O138*H138</f>
        <v>0</v>
      </c>
      <c r="Q138" s="251">
        <v>0</v>
      </c>
      <c r="R138" s="251">
        <f>Q138*H138</f>
        <v>0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94</v>
      </c>
      <c r="AT138" s="253" t="s">
        <v>135</v>
      </c>
      <c r="AU138" s="253" t="s">
        <v>87</v>
      </c>
      <c r="AY138" s="14" t="s">
        <v>132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87</v>
      </c>
      <c r="BK138" s="254">
        <f>ROUND(I138*H138,2)</f>
        <v>0</v>
      </c>
      <c r="BL138" s="14" t="s">
        <v>94</v>
      </c>
      <c r="BM138" s="253" t="s">
        <v>176</v>
      </c>
    </row>
    <row r="139" s="2" customFormat="1" ht="21.75" customHeight="1">
      <c r="A139" s="35"/>
      <c r="B139" s="36"/>
      <c r="C139" s="241" t="s">
        <v>177</v>
      </c>
      <c r="D139" s="241" t="s">
        <v>135</v>
      </c>
      <c r="E139" s="242" t="s">
        <v>178</v>
      </c>
      <c r="F139" s="243" t="s">
        <v>179</v>
      </c>
      <c r="G139" s="244" t="s">
        <v>167</v>
      </c>
      <c r="H139" s="245">
        <v>25.251000000000001</v>
      </c>
      <c r="I139" s="246"/>
      <c r="J139" s="247">
        <f>ROUND(I139*H139,2)</f>
        <v>0</v>
      </c>
      <c r="K139" s="248"/>
      <c r="L139" s="41"/>
      <c r="M139" s="249" t="s">
        <v>1</v>
      </c>
      <c r="N139" s="250" t="s">
        <v>41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94</v>
      </c>
      <c r="AT139" s="253" t="s">
        <v>135</v>
      </c>
      <c r="AU139" s="253" t="s">
        <v>87</v>
      </c>
      <c r="AY139" s="14" t="s">
        <v>132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87</v>
      </c>
      <c r="BK139" s="254">
        <f>ROUND(I139*H139,2)</f>
        <v>0</v>
      </c>
      <c r="BL139" s="14" t="s">
        <v>94</v>
      </c>
      <c r="BM139" s="253" t="s">
        <v>180</v>
      </c>
    </row>
    <row r="140" s="2" customFormat="1" ht="21.75" customHeight="1">
      <c r="A140" s="35"/>
      <c r="B140" s="36"/>
      <c r="C140" s="241" t="s">
        <v>181</v>
      </c>
      <c r="D140" s="241" t="s">
        <v>135</v>
      </c>
      <c r="E140" s="242" t="s">
        <v>182</v>
      </c>
      <c r="F140" s="243" t="s">
        <v>183</v>
      </c>
      <c r="G140" s="244" t="s">
        <v>167</v>
      </c>
      <c r="H140" s="245">
        <v>25.251000000000001</v>
      </c>
      <c r="I140" s="246"/>
      <c r="J140" s="247">
        <f>ROUND(I140*H140,2)</f>
        <v>0</v>
      </c>
      <c r="K140" s="248"/>
      <c r="L140" s="41"/>
      <c r="M140" s="249" t="s">
        <v>1</v>
      </c>
      <c r="N140" s="250" t="s">
        <v>41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94</v>
      </c>
      <c r="AT140" s="253" t="s">
        <v>135</v>
      </c>
      <c r="AU140" s="253" t="s">
        <v>87</v>
      </c>
      <c r="AY140" s="14" t="s">
        <v>132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87</v>
      </c>
      <c r="BK140" s="254">
        <f>ROUND(I140*H140,2)</f>
        <v>0</v>
      </c>
      <c r="BL140" s="14" t="s">
        <v>94</v>
      </c>
      <c r="BM140" s="253" t="s">
        <v>184</v>
      </c>
    </row>
    <row r="141" s="12" customFormat="1" ht="25.92" customHeight="1">
      <c r="A141" s="12"/>
      <c r="B141" s="225"/>
      <c r="C141" s="226"/>
      <c r="D141" s="227" t="s">
        <v>74</v>
      </c>
      <c r="E141" s="228" t="s">
        <v>185</v>
      </c>
      <c r="F141" s="228" t="s">
        <v>186</v>
      </c>
      <c r="G141" s="226"/>
      <c r="H141" s="226"/>
      <c r="I141" s="229"/>
      <c r="J141" s="230">
        <f>BK141</f>
        <v>0</v>
      </c>
      <c r="K141" s="226"/>
      <c r="L141" s="231"/>
      <c r="M141" s="232"/>
      <c r="N141" s="233"/>
      <c r="O141" s="233"/>
      <c r="P141" s="234">
        <f>P142+P144</f>
        <v>0</v>
      </c>
      <c r="Q141" s="233"/>
      <c r="R141" s="234">
        <f>R142+R144</f>
        <v>0.020204999999999997</v>
      </c>
      <c r="S141" s="233"/>
      <c r="T141" s="235">
        <f>T142+T144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6" t="s">
        <v>87</v>
      </c>
      <c r="AT141" s="237" t="s">
        <v>74</v>
      </c>
      <c r="AU141" s="237" t="s">
        <v>75</v>
      </c>
      <c r="AY141" s="236" t="s">
        <v>132</v>
      </c>
      <c r="BK141" s="238">
        <f>BK142+BK144</f>
        <v>0</v>
      </c>
    </row>
    <row r="142" s="12" customFormat="1" ht="22.8" customHeight="1">
      <c r="A142" s="12"/>
      <c r="B142" s="225"/>
      <c r="C142" s="226"/>
      <c r="D142" s="227" t="s">
        <v>74</v>
      </c>
      <c r="E142" s="239" t="s">
        <v>187</v>
      </c>
      <c r="F142" s="239" t="s">
        <v>188</v>
      </c>
      <c r="G142" s="226"/>
      <c r="H142" s="226"/>
      <c r="I142" s="229"/>
      <c r="J142" s="240">
        <f>BK142</f>
        <v>0</v>
      </c>
      <c r="K142" s="226"/>
      <c r="L142" s="231"/>
      <c r="M142" s="232"/>
      <c r="N142" s="233"/>
      <c r="O142" s="233"/>
      <c r="P142" s="234">
        <f>P143</f>
        <v>0</v>
      </c>
      <c r="Q142" s="233"/>
      <c r="R142" s="234">
        <f>R143</f>
        <v>0</v>
      </c>
      <c r="S142" s="233"/>
      <c r="T142" s="235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6" t="s">
        <v>87</v>
      </c>
      <c r="AT142" s="237" t="s">
        <v>74</v>
      </c>
      <c r="AU142" s="237" t="s">
        <v>82</v>
      </c>
      <c r="AY142" s="236" t="s">
        <v>132</v>
      </c>
      <c r="BK142" s="238">
        <f>BK143</f>
        <v>0</v>
      </c>
    </row>
    <row r="143" s="2" customFormat="1" ht="21.75" customHeight="1">
      <c r="A143" s="35"/>
      <c r="B143" s="36"/>
      <c r="C143" s="241" t="s">
        <v>189</v>
      </c>
      <c r="D143" s="241" t="s">
        <v>135</v>
      </c>
      <c r="E143" s="242" t="s">
        <v>190</v>
      </c>
      <c r="F143" s="243" t="s">
        <v>191</v>
      </c>
      <c r="G143" s="244" t="s">
        <v>155</v>
      </c>
      <c r="H143" s="245">
        <v>3</v>
      </c>
      <c r="I143" s="246"/>
      <c r="J143" s="247">
        <f>ROUND(I143*H143,2)</f>
        <v>0</v>
      </c>
      <c r="K143" s="248"/>
      <c r="L143" s="41"/>
      <c r="M143" s="249" t="s">
        <v>1</v>
      </c>
      <c r="N143" s="250" t="s">
        <v>41</v>
      </c>
      <c r="O143" s="88"/>
      <c r="P143" s="251">
        <f>O143*H143</f>
        <v>0</v>
      </c>
      <c r="Q143" s="251">
        <v>0</v>
      </c>
      <c r="R143" s="251">
        <f>Q143*H143</f>
        <v>0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192</v>
      </c>
      <c r="AT143" s="253" t="s">
        <v>135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192</v>
      </c>
      <c r="BM143" s="253" t="s">
        <v>193</v>
      </c>
    </row>
    <row r="144" s="12" customFormat="1" ht="22.8" customHeight="1">
      <c r="A144" s="12"/>
      <c r="B144" s="225"/>
      <c r="C144" s="226"/>
      <c r="D144" s="227" t="s">
        <v>74</v>
      </c>
      <c r="E144" s="239" t="s">
        <v>194</v>
      </c>
      <c r="F144" s="239" t="s">
        <v>195</v>
      </c>
      <c r="G144" s="226"/>
      <c r="H144" s="226"/>
      <c r="I144" s="229"/>
      <c r="J144" s="240">
        <f>BK144</f>
        <v>0</v>
      </c>
      <c r="K144" s="226"/>
      <c r="L144" s="231"/>
      <c r="M144" s="232"/>
      <c r="N144" s="233"/>
      <c r="O144" s="233"/>
      <c r="P144" s="234">
        <f>P145</f>
        <v>0</v>
      </c>
      <c r="Q144" s="233"/>
      <c r="R144" s="234">
        <f>R145</f>
        <v>0.020204999999999997</v>
      </c>
      <c r="S144" s="233"/>
      <c r="T144" s="23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6" t="s">
        <v>87</v>
      </c>
      <c r="AT144" s="237" t="s">
        <v>74</v>
      </c>
      <c r="AU144" s="237" t="s">
        <v>82</v>
      </c>
      <c r="AY144" s="236" t="s">
        <v>132</v>
      </c>
      <c r="BK144" s="238">
        <f>BK145</f>
        <v>0</v>
      </c>
    </row>
    <row r="145" s="2" customFormat="1" ht="21.75" customHeight="1">
      <c r="A145" s="35"/>
      <c r="B145" s="36"/>
      <c r="C145" s="241" t="s">
        <v>196</v>
      </c>
      <c r="D145" s="241" t="s">
        <v>135</v>
      </c>
      <c r="E145" s="242" t="s">
        <v>197</v>
      </c>
      <c r="F145" s="243" t="s">
        <v>198</v>
      </c>
      <c r="G145" s="244" t="s">
        <v>142</v>
      </c>
      <c r="H145" s="245">
        <v>134.69999999999999</v>
      </c>
      <c r="I145" s="246"/>
      <c r="J145" s="247">
        <f>ROUND(I145*H145,2)</f>
        <v>0</v>
      </c>
      <c r="K145" s="248"/>
      <c r="L145" s="41"/>
      <c r="M145" s="255" t="s">
        <v>1</v>
      </c>
      <c r="N145" s="256" t="s">
        <v>41</v>
      </c>
      <c r="O145" s="257"/>
      <c r="P145" s="258">
        <f>O145*H145</f>
        <v>0</v>
      </c>
      <c r="Q145" s="258">
        <v>0.00014999999999999999</v>
      </c>
      <c r="R145" s="258">
        <f>Q145*H145</f>
        <v>0.020204999999999997</v>
      </c>
      <c r="S145" s="258">
        <v>0</v>
      </c>
      <c r="T145" s="25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192</v>
      </c>
      <c r="AT145" s="253" t="s">
        <v>135</v>
      </c>
      <c r="AU145" s="253" t="s">
        <v>87</v>
      </c>
      <c r="AY145" s="14" t="s">
        <v>132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87</v>
      </c>
      <c r="BK145" s="254">
        <f>ROUND(I145*H145,2)</f>
        <v>0</v>
      </c>
      <c r="BL145" s="14" t="s">
        <v>192</v>
      </c>
      <c r="BM145" s="253" t="s">
        <v>199</v>
      </c>
    </row>
    <row r="146" s="2" customFormat="1" ht="6.96" customHeight="1">
      <c r="A146" s="35"/>
      <c r="B146" s="63"/>
      <c r="C146" s="64"/>
      <c r="D146" s="64"/>
      <c r="E146" s="64"/>
      <c r="F146" s="64"/>
      <c r="G146" s="64"/>
      <c r="H146" s="64"/>
      <c r="I146" s="189"/>
      <c r="J146" s="64"/>
      <c r="K146" s="64"/>
      <c r="L146" s="41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</sheetData>
  <sheetProtection sheet="1" autoFilter="0" formatColumns="0" formatRows="0" objects="1" scenarios="1" spinCount="100000" saltValue="UbKkWMCWTIAuYxEtfIYXv+rHTH7HEN+57v+40ScXrewW2oirTIURl0cOVShCT7wXu9kYA6x3qO9HJ5STjW1j1A==" hashValue="g/ZWXSjdaX3VTUHYiU/ZzkhzKIZ0wurOSHXhDlelnm7BQOloj3SfwVrYNOjh6ZZjEs01ytgb+eSEMtNn9+JbxA==" algorithmName="SHA-512" password="CC35"/>
  <autoFilter ref="C124:K14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200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ROUND(J130,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ROUND((SUM(BE130:BE173)),  2)</f>
        <v>0</v>
      </c>
      <c r="G35" s="35"/>
      <c r="H35" s="35"/>
      <c r="I35" s="168">
        <v>0.20000000000000001</v>
      </c>
      <c r="J35" s="167">
        <f>ROUND(((SUM(BE130:BE173))*I35),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ROUND((SUM(BF130:BF173)),  2)</f>
        <v>0</v>
      </c>
      <c r="G36" s="35"/>
      <c r="H36" s="35"/>
      <c r="I36" s="168">
        <v>0.20000000000000001</v>
      </c>
      <c r="J36" s="167">
        <f>ROUND(((SUM(BF130:BF173))*I36),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ROUND((SUM(BG130:BG173)),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ROUND((SUM(BH130:BH173)),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ROUND((SUM(BI130:BI173)),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2 - Stavebno-technické riešenie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J130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113</v>
      </c>
      <c r="E99" s="202"/>
      <c r="F99" s="202"/>
      <c r="G99" s="202"/>
      <c r="H99" s="202"/>
      <c r="I99" s="203"/>
      <c r="J99" s="204">
        <f>J131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201</v>
      </c>
      <c r="E100" s="208"/>
      <c r="F100" s="208"/>
      <c r="G100" s="208"/>
      <c r="H100" s="208"/>
      <c r="I100" s="209"/>
      <c r="J100" s="210">
        <f>J132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30"/>
      <c r="D101" s="207" t="s">
        <v>114</v>
      </c>
      <c r="E101" s="208"/>
      <c r="F101" s="208"/>
      <c r="G101" s="208"/>
      <c r="H101" s="208"/>
      <c r="I101" s="209"/>
      <c r="J101" s="210">
        <f>J136</f>
        <v>0</v>
      </c>
      <c r="K101" s="130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9"/>
      <c r="C102" s="200"/>
      <c r="D102" s="201" t="s">
        <v>115</v>
      </c>
      <c r="E102" s="202"/>
      <c r="F102" s="202"/>
      <c r="G102" s="202"/>
      <c r="H102" s="202"/>
      <c r="I102" s="203"/>
      <c r="J102" s="204">
        <f>J139</f>
        <v>0</v>
      </c>
      <c r="K102" s="200"/>
      <c r="L102" s="20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6"/>
      <c r="C103" s="130"/>
      <c r="D103" s="207" t="s">
        <v>202</v>
      </c>
      <c r="E103" s="208"/>
      <c r="F103" s="208"/>
      <c r="G103" s="208"/>
      <c r="H103" s="208"/>
      <c r="I103" s="209"/>
      <c r="J103" s="210">
        <f>J140</f>
        <v>0</v>
      </c>
      <c r="K103" s="130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30"/>
      <c r="D104" s="207" t="s">
        <v>116</v>
      </c>
      <c r="E104" s="208"/>
      <c r="F104" s="208"/>
      <c r="G104" s="208"/>
      <c r="H104" s="208"/>
      <c r="I104" s="209"/>
      <c r="J104" s="210">
        <f>J145</f>
        <v>0</v>
      </c>
      <c r="K104" s="130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30"/>
      <c r="D105" s="207" t="s">
        <v>203</v>
      </c>
      <c r="E105" s="208"/>
      <c r="F105" s="208"/>
      <c r="G105" s="208"/>
      <c r="H105" s="208"/>
      <c r="I105" s="209"/>
      <c r="J105" s="210">
        <f>J160</f>
        <v>0</v>
      </c>
      <c r="K105" s="130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30"/>
      <c r="D106" s="207" t="s">
        <v>204</v>
      </c>
      <c r="E106" s="208"/>
      <c r="F106" s="208"/>
      <c r="G106" s="208"/>
      <c r="H106" s="208"/>
      <c r="I106" s="209"/>
      <c r="J106" s="210">
        <f>J164</f>
        <v>0</v>
      </c>
      <c r="K106" s="130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6"/>
      <c r="C107" s="130"/>
      <c r="D107" s="207" t="s">
        <v>205</v>
      </c>
      <c r="E107" s="208"/>
      <c r="F107" s="208"/>
      <c r="G107" s="208"/>
      <c r="H107" s="208"/>
      <c r="I107" s="209"/>
      <c r="J107" s="210">
        <f>J168</f>
        <v>0</v>
      </c>
      <c r="K107" s="130"/>
      <c r="L107" s="21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6"/>
      <c r="C108" s="130"/>
      <c r="D108" s="207" t="s">
        <v>206</v>
      </c>
      <c r="E108" s="208"/>
      <c r="F108" s="208"/>
      <c r="G108" s="208"/>
      <c r="H108" s="208"/>
      <c r="I108" s="209"/>
      <c r="J108" s="210">
        <f>J171</f>
        <v>0</v>
      </c>
      <c r="K108" s="130"/>
      <c r="L108" s="21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5"/>
      <c r="B109" s="36"/>
      <c r="C109" s="37"/>
      <c r="D109" s="37"/>
      <c r="E109" s="37"/>
      <c r="F109" s="37"/>
      <c r="G109" s="37"/>
      <c r="H109" s="37"/>
      <c r="I109" s="151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63"/>
      <c r="C110" s="64"/>
      <c r="D110" s="64"/>
      <c r="E110" s="64"/>
      <c r="F110" s="64"/>
      <c r="G110" s="64"/>
      <c r="H110" s="64"/>
      <c r="I110" s="189"/>
      <c r="J110" s="64"/>
      <c r="K110" s="64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65"/>
      <c r="C114" s="66"/>
      <c r="D114" s="66"/>
      <c r="E114" s="66"/>
      <c r="F114" s="66"/>
      <c r="G114" s="66"/>
      <c r="H114" s="66"/>
      <c r="I114" s="192"/>
      <c r="J114" s="66"/>
      <c r="K114" s="66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118</v>
      </c>
      <c r="D115" s="37"/>
      <c r="E115" s="37"/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15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16</v>
      </c>
      <c r="D117" s="37"/>
      <c r="E117" s="37"/>
      <c r="F117" s="37"/>
      <c r="G117" s="37"/>
      <c r="H117" s="37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193" t="str">
        <f>E7</f>
        <v>PROVINČNÝ DOM Č. 12 (GALÉRIA)</v>
      </c>
      <c r="F118" s="29"/>
      <c r="G118" s="29"/>
      <c r="H118" s="29"/>
      <c r="I118" s="15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" customFormat="1" ht="12" customHeight="1">
      <c r="B119" s="18"/>
      <c r="C119" s="29" t="s">
        <v>104</v>
      </c>
      <c r="D119" s="19"/>
      <c r="E119" s="19"/>
      <c r="F119" s="19"/>
      <c r="G119" s="19"/>
      <c r="H119" s="19"/>
      <c r="I119" s="143"/>
      <c r="J119" s="19"/>
      <c r="K119" s="19"/>
      <c r="L119" s="17"/>
    </row>
    <row r="120" s="2" customFormat="1" ht="16.5" customHeight="1">
      <c r="A120" s="35"/>
      <c r="B120" s="36"/>
      <c r="C120" s="37"/>
      <c r="D120" s="37"/>
      <c r="E120" s="193" t="s">
        <v>105</v>
      </c>
      <c r="F120" s="37"/>
      <c r="G120" s="37"/>
      <c r="H120" s="37"/>
      <c r="I120" s="15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106</v>
      </c>
      <c r="D121" s="37"/>
      <c r="E121" s="37"/>
      <c r="F121" s="37"/>
      <c r="G121" s="37"/>
      <c r="H121" s="37"/>
      <c r="I121" s="151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7"/>
      <c r="D122" s="37"/>
      <c r="E122" s="73" t="str">
        <f>E11</f>
        <v>2 - Stavebno-technické riešenie</v>
      </c>
      <c r="F122" s="37"/>
      <c r="G122" s="37"/>
      <c r="H122" s="37"/>
      <c r="I122" s="15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151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20</v>
      </c>
      <c r="D124" s="37"/>
      <c r="E124" s="37"/>
      <c r="F124" s="24" t="str">
        <f>F14</f>
        <v>STARÁ ĽUBOVŇA</v>
      </c>
      <c r="G124" s="37"/>
      <c r="H124" s="37"/>
      <c r="I124" s="153" t="s">
        <v>22</v>
      </c>
      <c r="J124" s="76" t="str">
        <f>IF(J14="","",J14)</f>
        <v>10. 2. 2020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151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5.65" customHeight="1">
      <c r="A126" s="35"/>
      <c r="B126" s="36"/>
      <c r="C126" s="29" t="s">
        <v>24</v>
      </c>
      <c r="D126" s="37"/>
      <c r="E126" s="37"/>
      <c r="F126" s="24" t="str">
        <f>E17</f>
        <v>Mesto Stará Ľubovňa</v>
      </c>
      <c r="G126" s="37"/>
      <c r="H126" s="37"/>
      <c r="I126" s="153" t="s">
        <v>30</v>
      </c>
      <c r="J126" s="33" t="str">
        <f>E23</f>
        <v>Ing. Vladislav Slosarčik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25.65" customHeight="1">
      <c r="A127" s="35"/>
      <c r="B127" s="36"/>
      <c r="C127" s="29" t="s">
        <v>28</v>
      </c>
      <c r="D127" s="37"/>
      <c r="E127" s="37"/>
      <c r="F127" s="24" t="str">
        <f>IF(E20="","",E20)</f>
        <v>Vyplň údaj</v>
      </c>
      <c r="G127" s="37"/>
      <c r="H127" s="37"/>
      <c r="I127" s="153" t="s">
        <v>33</v>
      </c>
      <c r="J127" s="33" t="str">
        <f>E26</f>
        <v>Ing. Vladislav Slosarčik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7"/>
      <c r="D128" s="37"/>
      <c r="E128" s="37"/>
      <c r="F128" s="37"/>
      <c r="G128" s="37"/>
      <c r="H128" s="37"/>
      <c r="I128" s="151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212"/>
      <c r="B129" s="213"/>
      <c r="C129" s="214" t="s">
        <v>119</v>
      </c>
      <c r="D129" s="215" t="s">
        <v>60</v>
      </c>
      <c r="E129" s="215" t="s">
        <v>56</v>
      </c>
      <c r="F129" s="215" t="s">
        <v>57</v>
      </c>
      <c r="G129" s="215" t="s">
        <v>120</v>
      </c>
      <c r="H129" s="215" t="s">
        <v>121</v>
      </c>
      <c r="I129" s="216" t="s">
        <v>122</v>
      </c>
      <c r="J129" s="217" t="s">
        <v>110</v>
      </c>
      <c r="K129" s="218" t="s">
        <v>123</v>
      </c>
      <c r="L129" s="219"/>
      <c r="M129" s="97" t="s">
        <v>1</v>
      </c>
      <c r="N129" s="98" t="s">
        <v>39</v>
      </c>
      <c r="O129" s="98" t="s">
        <v>124</v>
      </c>
      <c r="P129" s="98" t="s">
        <v>125</v>
      </c>
      <c r="Q129" s="98" t="s">
        <v>126</v>
      </c>
      <c r="R129" s="98" t="s">
        <v>127</v>
      </c>
      <c r="S129" s="98" t="s">
        <v>128</v>
      </c>
      <c r="T129" s="99" t="s">
        <v>129</v>
      </c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</row>
    <row r="130" s="2" customFormat="1" ht="22.8" customHeight="1">
      <c r="A130" s="35"/>
      <c r="B130" s="36"/>
      <c r="C130" s="104" t="s">
        <v>111</v>
      </c>
      <c r="D130" s="37"/>
      <c r="E130" s="37"/>
      <c r="F130" s="37"/>
      <c r="G130" s="37"/>
      <c r="H130" s="37"/>
      <c r="I130" s="151"/>
      <c r="J130" s="220">
        <f>BK130</f>
        <v>0</v>
      </c>
      <c r="K130" s="37"/>
      <c r="L130" s="41"/>
      <c r="M130" s="100"/>
      <c r="N130" s="221"/>
      <c r="O130" s="101"/>
      <c r="P130" s="222">
        <f>P131+P139</f>
        <v>0</v>
      </c>
      <c r="Q130" s="101"/>
      <c r="R130" s="222">
        <f>R131+R139</f>
        <v>9.8331993623999985</v>
      </c>
      <c r="S130" s="101"/>
      <c r="T130" s="223">
        <f>T131+T139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74</v>
      </c>
      <c r="AU130" s="14" t="s">
        <v>112</v>
      </c>
      <c r="BK130" s="224">
        <f>BK131+BK139</f>
        <v>0</v>
      </c>
    </row>
    <row r="131" s="12" customFormat="1" ht="25.92" customHeight="1">
      <c r="A131" s="12"/>
      <c r="B131" s="225"/>
      <c r="C131" s="226"/>
      <c r="D131" s="227" t="s">
        <v>74</v>
      </c>
      <c r="E131" s="228" t="s">
        <v>130</v>
      </c>
      <c r="F131" s="228" t="s">
        <v>131</v>
      </c>
      <c r="G131" s="226"/>
      <c r="H131" s="226"/>
      <c r="I131" s="229"/>
      <c r="J131" s="230">
        <f>BK131</f>
        <v>0</v>
      </c>
      <c r="K131" s="226"/>
      <c r="L131" s="231"/>
      <c r="M131" s="232"/>
      <c r="N131" s="233"/>
      <c r="O131" s="233"/>
      <c r="P131" s="234">
        <f>P132+P136</f>
        <v>0</v>
      </c>
      <c r="Q131" s="233"/>
      <c r="R131" s="234">
        <f>R132+R136</f>
        <v>5.4785599999999999</v>
      </c>
      <c r="S131" s="233"/>
      <c r="T131" s="235">
        <f>T132+T136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6" t="s">
        <v>82</v>
      </c>
      <c r="AT131" s="237" t="s">
        <v>74</v>
      </c>
      <c r="AU131" s="237" t="s">
        <v>75</v>
      </c>
      <c r="AY131" s="236" t="s">
        <v>132</v>
      </c>
      <c r="BK131" s="238">
        <f>BK132+BK136</f>
        <v>0</v>
      </c>
    </row>
    <row r="132" s="12" customFormat="1" ht="22.8" customHeight="1">
      <c r="A132" s="12"/>
      <c r="B132" s="225"/>
      <c r="C132" s="226"/>
      <c r="D132" s="227" t="s">
        <v>74</v>
      </c>
      <c r="E132" s="239" t="s">
        <v>100</v>
      </c>
      <c r="F132" s="239" t="s">
        <v>207</v>
      </c>
      <c r="G132" s="226"/>
      <c r="H132" s="226"/>
      <c r="I132" s="229"/>
      <c r="J132" s="240">
        <f>BK132</f>
        <v>0</v>
      </c>
      <c r="K132" s="226"/>
      <c r="L132" s="231"/>
      <c r="M132" s="232"/>
      <c r="N132" s="233"/>
      <c r="O132" s="233"/>
      <c r="P132" s="234">
        <f>SUM(P133:P135)</f>
        <v>0</v>
      </c>
      <c r="Q132" s="233"/>
      <c r="R132" s="234">
        <f>SUM(R133:R135)</f>
        <v>5.4779499999999999</v>
      </c>
      <c r="S132" s="233"/>
      <c r="T132" s="235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6" t="s">
        <v>82</v>
      </c>
      <c r="AT132" s="237" t="s">
        <v>74</v>
      </c>
      <c r="AU132" s="237" t="s">
        <v>82</v>
      </c>
      <c r="AY132" s="236" t="s">
        <v>132</v>
      </c>
      <c r="BK132" s="238">
        <f>SUM(BK133:BK135)</f>
        <v>0</v>
      </c>
    </row>
    <row r="133" s="2" customFormat="1" ht="21.75" customHeight="1">
      <c r="A133" s="35"/>
      <c r="B133" s="36"/>
      <c r="C133" s="241" t="s">
        <v>82</v>
      </c>
      <c r="D133" s="241" t="s">
        <v>135</v>
      </c>
      <c r="E133" s="242" t="s">
        <v>208</v>
      </c>
      <c r="F133" s="243" t="s">
        <v>209</v>
      </c>
      <c r="G133" s="244" t="s">
        <v>142</v>
      </c>
      <c r="H133" s="245">
        <v>47.960000000000001</v>
      </c>
      <c r="I133" s="246"/>
      <c r="J133" s="247">
        <f>ROUND(I133*H133,2)</f>
        <v>0</v>
      </c>
      <c r="K133" s="248"/>
      <c r="L133" s="41"/>
      <c r="M133" s="249" t="s">
        <v>1</v>
      </c>
      <c r="N133" s="250" t="s">
        <v>41</v>
      </c>
      <c r="O133" s="88"/>
      <c r="P133" s="251">
        <f>O133*H133</f>
        <v>0</v>
      </c>
      <c r="Q133" s="251">
        <v>0.11375</v>
      </c>
      <c r="R133" s="251">
        <f>Q133*H133</f>
        <v>5.4554499999999999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94</v>
      </c>
      <c r="AT133" s="253" t="s">
        <v>135</v>
      </c>
      <c r="AU133" s="253" t="s">
        <v>87</v>
      </c>
      <c r="AY133" s="14" t="s">
        <v>132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87</v>
      </c>
      <c r="BK133" s="254">
        <f>ROUND(I133*H133,2)</f>
        <v>0</v>
      </c>
      <c r="BL133" s="14" t="s">
        <v>94</v>
      </c>
      <c r="BM133" s="253" t="s">
        <v>210</v>
      </c>
    </row>
    <row r="134" s="2" customFormat="1" ht="21.75" customHeight="1">
      <c r="A134" s="35"/>
      <c r="B134" s="36"/>
      <c r="C134" s="241" t="s">
        <v>87</v>
      </c>
      <c r="D134" s="241" t="s">
        <v>135</v>
      </c>
      <c r="E134" s="242" t="s">
        <v>211</v>
      </c>
      <c r="F134" s="243" t="s">
        <v>212</v>
      </c>
      <c r="G134" s="244" t="s">
        <v>155</v>
      </c>
      <c r="H134" s="245">
        <v>1</v>
      </c>
      <c r="I134" s="246"/>
      <c r="J134" s="247">
        <f>ROUND(I134*H134,2)</f>
        <v>0</v>
      </c>
      <c r="K134" s="248"/>
      <c r="L134" s="41"/>
      <c r="M134" s="249" t="s">
        <v>1</v>
      </c>
      <c r="N134" s="250" t="s">
        <v>41</v>
      </c>
      <c r="O134" s="88"/>
      <c r="P134" s="251">
        <f>O134*H134</f>
        <v>0</v>
      </c>
      <c r="Q134" s="251">
        <v>0.0074999999999999997</v>
      </c>
      <c r="R134" s="251">
        <f>Q134*H134</f>
        <v>0.0074999999999999997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94</v>
      </c>
      <c r="AT134" s="253" t="s">
        <v>135</v>
      </c>
      <c r="AU134" s="253" t="s">
        <v>87</v>
      </c>
      <c r="AY134" s="14" t="s">
        <v>132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87</v>
      </c>
      <c r="BK134" s="254">
        <f>ROUND(I134*H134,2)</f>
        <v>0</v>
      </c>
      <c r="BL134" s="14" t="s">
        <v>94</v>
      </c>
      <c r="BM134" s="253" t="s">
        <v>213</v>
      </c>
    </row>
    <row r="135" s="2" customFormat="1" ht="33" customHeight="1">
      <c r="A135" s="35"/>
      <c r="B135" s="36"/>
      <c r="C135" s="260" t="s">
        <v>91</v>
      </c>
      <c r="D135" s="260" t="s">
        <v>214</v>
      </c>
      <c r="E135" s="261" t="s">
        <v>215</v>
      </c>
      <c r="F135" s="262" t="s">
        <v>216</v>
      </c>
      <c r="G135" s="263" t="s">
        <v>155</v>
      </c>
      <c r="H135" s="264">
        <v>1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41</v>
      </c>
      <c r="O135" s="88"/>
      <c r="P135" s="251">
        <f>O135*H135</f>
        <v>0</v>
      </c>
      <c r="Q135" s="251">
        <v>0.014999999999999999</v>
      </c>
      <c r="R135" s="251">
        <f>Q135*H135</f>
        <v>0.014999999999999999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161</v>
      </c>
      <c r="AT135" s="253" t="s">
        <v>214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94</v>
      </c>
      <c r="BM135" s="253" t="s">
        <v>217</v>
      </c>
    </row>
    <row r="136" s="12" customFormat="1" ht="22.8" customHeight="1">
      <c r="A136" s="12"/>
      <c r="B136" s="225"/>
      <c r="C136" s="226"/>
      <c r="D136" s="227" t="s">
        <v>74</v>
      </c>
      <c r="E136" s="239" t="s">
        <v>133</v>
      </c>
      <c r="F136" s="239" t="s">
        <v>134</v>
      </c>
      <c r="G136" s="226"/>
      <c r="H136" s="226"/>
      <c r="I136" s="229"/>
      <c r="J136" s="240">
        <f>BK136</f>
        <v>0</v>
      </c>
      <c r="K136" s="226"/>
      <c r="L136" s="231"/>
      <c r="M136" s="232"/>
      <c r="N136" s="233"/>
      <c r="O136" s="233"/>
      <c r="P136" s="234">
        <f>SUM(P137:P138)</f>
        <v>0</v>
      </c>
      <c r="Q136" s="233"/>
      <c r="R136" s="234">
        <f>SUM(R137:R138)</f>
        <v>0.00061000000000000008</v>
      </c>
      <c r="S136" s="233"/>
      <c r="T136" s="235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6" t="s">
        <v>82</v>
      </c>
      <c r="AT136" s="237" t="s">
        <v>74</v>
      </c>
      <c r="AU136" s="237" t="s">
        <v>82</v>
      </c>
      <c r="AY136" s="236" t="s">
        <v>132</v>
      </c>
      <c r="BK136" s="238">
        <f>SUM(BK137:BK138)</f>
        <v>0</v>
      </c>
    </row>
    <row r="137" s="2" customFormat="1" ht="21.75" customHeight="1">
      <c r="A137" s="35"/>
      <c r="B137" s="36"/>
      <c r="C137" s="241" t="s">
        <v>94</v>
      </c>
      <c r="D137" s="241" t="s">
        <v>135</v>
      </c>
      <c r="E137" s="242" t="s">
        <v>218</v>
      </c>
      <c r="F137" s="243" t="s">
        <v>219</v>
      </c>
      <c r="G137" s="244" t="s">
        <v>155</v>
      </c>
      <c r="H137" s="245">
        <v>1</v>
      </c>
      <c r="I137" s="246"/>
      <c r="J137" s="247">
        <f>ROUND(I137*H137,2)</f>
        <v>0</v>
      </c>
      <c r="K137" s="248"/>
      <c r="L137" s="41"/>
      <c r="M137" s="249" t="s">
        <v>1</v>
      </c>
      <c r="N137" s="250" t="s">
        <v>41</v>
      </c>
      <c r="O137" s="88"/>
      <c r="P137" s="251">
        <f>O137*H137</f>
        <v>0</v>
      </c>
      <c r="Q137" s="251">
        <v>2.0000000000000002E-05</v>
      </c>
      <c r="R137" s="251">
        <f>Q137*H137</f>
        <v>2.0000000000000002E-05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94</v>
      </c>
      <c r="AT137" s="253" t="s">
        <v>135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94</v>
      </c>
      <c r="BM137" s="253" t="s">
        <v>220</v>
      </c>
    </row>
    <row r="138" s="2" customFormat="1" ht="21.75" customHeight="1">
      <c r="A138" s="35"/>
      <c r="B138" s="36"/>
      <c r="C138" s="260" t="s">
        <v>97</v>
      </c>
      <c r="D138" s="260" t="s">
        <v>214</v>
      </c>
      <c r="E138" s="261" t="s">
        <v>221</v>
      </c>
      <c r="F138" s="262" t="s">
        <v>222</v>
      </c>
      <c r="G138" s="263" t="s">
        <v>155</v>
      </c>
      <c r="H138" s="264">
        <v>1</v>
      </c>
      <c r="I138" s="265"/>
      <c r="J138" s="266">
        <f>ROUND(I138*H138,2)</f>
        <v>0</v>
      </c>
      <c r="K138" s="267"/>
      <c r="L138" s="268"/>
      <c r="M138" s="269" t="s">
        <v>1</v>
      </c>
      <c r="N138" s="270" t="s">
        <v>41</v>
      </c>
      <c r="O138" s="88"/>
      <c r="P138" s="251">
        <f>O138*H138</f>
        <v>0</v>
      </c>
      <c r="Q138" s="251">
        <v>0.00059000000000000003</v>
      </c>
      <c r="R138" s="251">
        <f>Q138*H138</f>
        <v>0.00059000000000000003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161</v>
      </c>
      <c r="AT138" s="253" t="s">
        <v>214</v>
      </c>
      <c r="AU138" s="253" t="s">
        <v>87</v>
      </c>
      <c r="AY138" s="14" t="s">
        <v>132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87</v>
      </c>
      <c r="BK138" s="254">
        <f>ROUND(I138*H138,2)</f>
        <v>0</v>
      </c>
      <c r="BL138" s="14" t="s">
        <v>94</v>
      </c>
      <c r="BM138" s="253" t="s">
        <v>223</v>
      </c>
    </row>
    <row r="139" s="12" customFormat="1" ht="25.92" customHeight="1">
      <c r="A139" s="12"/>
      <c r="B139" s="225"/>
      <c r="C139" s="226"/>
      <c r="D139" s="227" t="s">
        <v>74</v>
      </c>
      <c r="E139" s="228" t="s">
        <v>185</v>
      </c>
      <c r="F139" s="228" t="s">
        <v>186</v>
      </c>
      <c r="G139" s="226"/>
      <c r="H139" s="226"/>
      <c r="I139" s="229"/>
      <c r="J139" s="230">
        <f>BK139</f>
        <v>0</v>
      </c>
      <c r="K139" s="226"/>
      <c r="L139" s="231"/>
      <c r="M139" s="232"/>
      <c r="N139" s="233"/>
      <c r="O139" s="233"/>
      <c r="P139" s="234">
        <f>P140+P145+P160+P164+P168+P171</f>
        <v>0</v>
      </c>
      <c r="Q139" s="233"/>
      <c r="R139" s="234">
        <f>R140+R145+R160+R164+R168+R171</f>
        <v>4.3546393623999995</v>
      </c>
      <c r="S139" s="233"/>
      <c r="T139" s="235">
        <f>T140+T145+T160+T164+T168+T171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6" t="s">
        <v>87</v>
      </c>
      <c r="AT139" s="237" t="s">
        <v>74</v>
      </c>
      <c r="AU139" s="237" t="s">
        <v>75</v>
      </c>
      <c r="AY139" s="236" t="s">
        <v>132</v>
      </c>
      <c r="BK139" s="238">
        <f>BK140+BK145+BK160+BK164+BK168+BK171</f>
        <v>0</v>
      </c>
    </row>
    <row r="140" s="12" customFormat="1" ht="22.8" customHeight="1">
      <c r="A140" s="12"/>
      <c r="B140" s="225"/>
      <c r="C140" s="226"/>
      <c r="D140" s="227" t="s">
        <v>74</v>
      </c>
      <c r="E140" s="239" t="s">
        <v>224</v>
      </c>
      <c r="F140" s="239" t="s">
        <v>225</v>
      </c>
      <c r="G140" s="226"/>
      <c r="H140" s="226"/>
      <c r="I140" s="229"/>
      <c r="J140" s="240">
        <f>BK140</f>
        <v>0</v>
      </c>
      <c r="K140" s="226"/>
      <c r="L140" s="231"/>
      <c r="M140" s="232"/>
      <c r="N140" s="233"/>
      <c r="O140" s="233"/>
      <c r="P140" s="234">
        <f>SUM(P141:P144)</f>
        <v>0</v>
      </c>
      <c r="Q140" s="233"/>
      <c r="R140" s="234">
        <f>SUM(R141:R144)</f>
        <v>2.2202138800000002</v>
      </c>
      <c r="S140" s="233"/>
      <c r="T140" s="235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6" t="s">
        <v>87</v>
      </c>
      <c r="AT140" s="237" t="s">
        <v>74</v>
      </c>
      <c r="AU140" s="237" t="s">
        <v>82</v>
      </c>
      <c r="AY140" s="236" t="s">
        <v>132</v>
      </c>
      <c r="BK140" s="238">
        <f>SUM(BK141:BK144)</f>
        <v>0</v>
      </c>
    </row>
    <row r="141" s="2" customFormat="1" ht="33" customHeight="1">
      <c r="A141" s="35"/>
      <c r="B141" s="36"/>
      <c r="C141" s="241" t="s">
        <v>100</v>
      </c>
      <c r="D141" s="241" t="s">
        <v>135</v>
      </c>
      <c r="E141" s="242" t="s">
        <v>226</v>
      </c>
      <c r="F141" s="243" t="s">
        <v>227</v>
      </c>
      <c r="G141" s="244" t="s">
        <v>142</v>
      </c>
      <c r="H141" s="245">
        <v>10.587999999999999</v>
      </c>
      <c r="I141" s="246"/>
      <c r="J141" s="247">
        <f>ROUND(I141*H141,2)</f>
        <v>0</v>
      </c>
      <c r="K141" s="248"/>
      <c r="L141" s="41"/>
      <c r="M141" s="249" t="s">
        <v>1</v>
      </c>
      <c r="N141" s="250" t="s">
        <v>41</v>
      </c>
      <c r="O141" s="88"/>
      <c r="P141" s="251">
        <f>O141*H141</f>
        <v>0</v>
      </c>
      <c r="Q141" s="251">
        <v>0.04156</v>
      </c>
      <c r="R141" s="251">
        <f>Q141*H141</f>
        <v>0.44003727999999998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192</v>
      </c>
      <c r="AT141" s="253" t="s">
        <v>135</v>
      </c>
      <c r="AU141" s="253" t="s">
        <v>87</v>
      </c>
      <c r="AY141" s="14" t="s">
        <v>132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87</v>
      </c>
      <c r="BK141" s="254">
        <f>ROUND(I141*H141,2)</f>
        <v>0</v>
      </c>
      <c r="BL141" s="14" t="s">
        <v>192</v>
      </c>
      <c r="BM141" s="253" t="s">
        <v>228</v>
      </c>
    </row>
    <row r="142" s="2" customFormat="1" ht="33" customHeight="1">
      <c r="A142" s="35"/>
      <c r="B142" s="36"/>
      <c r="C142" s="241" t="s">
        <v>157</v>
      </c>
      <c r="D142" s="241" t="s">
        <v>135</v>
      </c>
      <c r="E142" s="242" t="s">
        <v>229</v>
      </c>
      <c r="F142" s="243" t="s">
        <v>230</v>
      </c>
      <c r="G142" s="244" t="s">
        <v>142</v>
      </c>
      <c r="H142" s="245">
        <v>39.710000000000001</v>
      </c>
      <c r="I142" s="246"/>
      <c r="J142" s="247">
        <f>ROUND(I142*H142,2)</f>
        <v>0</v>
      </c>
      <c r="K142" s="248"/>
      <c r="L142" s="41"/>
      <c r="M142" s="249" t="s">
        <v>1</v>
      </c>
      <c r="N142" s="250" t="s">
        <v>41</v>
      </c>
      <c r="O142" s="88"/>
      <c r="P142" s="251">
        <f>O142*H142</f>
        <v>0</v>
      </c>
      <c r="Q142" s="251">
        <v>0.043459999999999999</v>
      </c>
      <c r="R142" s="251">
        <f>Q142*H142</f>
        <v>1.7257966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192</v>
      </c>
      <c r="AT142" s="253" t="s">
        <v>135</v>
      </c>
      <c r="AU142" s="253" t="s">
        <v>87</v>
      </c>
      <c r="AY142" s="14" t="s">
        <v>132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87</v>
      </c>
      <c r="BK142" s="254">
        <f>ROUND(I142*H142,2)</f>
        <v>0</v>
      </c>
      <c r="BL142" s="14" t="s">
        <v>192</v>
      </c>
      <c r="BM142" s="253" t="s">
        <v>231</v>
      </c>
    </row>
    <row r="143" s="2" customFormat="1" ht="21.75" customHeight="1">
      <c r="A143" s="35"/>
      <c r="B143" s="36"/>
      <c r="C143" s="241" t="s">
        <v>161</v>
      </c>
      <c r="D143" s="241" t="s">
        <v>135</v>
      </c>
      <c r="E143" s="242" t="s">
        <v>232</v>
      </c>
      <c r="F143" s="243" t="s">
        <v>233</v>
      </c>
      <c r="G143" s="244" t="s">
        <v>155</v>
      </c>
      <c r="H143" s="245">
        <v>2</v>
      </c>
      <c r="I143" s="246"/>
      <c r="J143" s="247">
        <f>ROUND(I143*H143,2)</f>
        <v>0</v>
      </c>
      <c r="K143" s="248"/>
      <c r="L143" s="41"/>
      <c r="M143" s="249" t="s">
        <v>1</v>
      </c>
      <c r="N143" s="250" t="s">
        <v>41</v>
      </c>
      <c r="O143" s="88"/>
      <c r="P143" s="251">
        <f>O143*H143</f>
        <v>0</v>
      </c>
      <c r="Q143" s="251">
        <v>0.027189999999999999</v>
      </c>
      <c r="R143" s="251">
        <f>Q143*H143</f>
        <v>0.054379999999999998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192</v>
      </c>
      <c r="AT143" s="253" t="s">
        <v>135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192</v>
      </c>
      <c r="BM143" s="253" t="s">
        <v>234</v>
      </c>
    </row>
    <row r="144" s="2" customFormat="1" ht="21.75" customHeight="1">
      <c r="A144" s="35"/>
      <c r="B144" s="36"/>
      <c r="C144" s="241" t="s">
        <v>133</v>
      </c>
      <c r="D144" s="241" t="s">
        <v>135</v>
      </c>
      <c r="E144" s="242" t="s">
        <v>235</v>
      </c>
      <c r="F144" s="243" t="s">
        <v>236</v>
      </c>
      <c r="G144" s="244" t="s">
        <v>167</v>
      </c>
      <c r="H144" s="245">
        <v>2.2200000000000002</v>
      </c>
      <c r="I144" s="246"/>
      <c r="J144" s="247">
        <f>ROUND(I144*H144,2)</f>
        <v>0</v>
      </c>
      <c r="K144" s="248"/>
      <c r="L144" s="41"/>
      <c r="M144" s="249" t="s">
        <v>1</v>
      </c>
      <c r="N144" s="250" t="s">
        <v>41</v>
      </c>
      <c r="O144" s="88"/>
      <c r="P144" s="251">
        <f>O144*H144</f>
        <v>0</v>
      </c>
      <c r="Q144" s="251">
        <v>0</v>
      </c>
      <c r="R144" s="251">
        <f>Q144*H144</f>
        <v>0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192</v>
      </c>
      <c r="AT144" s="253" t="s">
        <v>135</v>
      </c>
      <c r="AU144" s="253" t="s">
        <v>87</v>
      </c>
      <c r="AY144" s="14" t="s">
        <v>132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87</v>
      </c>
      <c r="BK144" s="254">
        <f>ROUND(I144*H144,2)</f>
        <v>0</v>
      </c>
      <c r="BL144" s="14" t="s">
        <v>192</v>
      </c>
      <c r="BM144" s="253" t="s">
        <v>237</v>
      </c>
    </row>
    <row r="145" s="12" customFormat="1" ht="22.8" customHeight="1">
      <c r="A145" s="12"/>
      <c r="B145" s="225"/>
      <c r="C145" s="226"/>
      <c r="D145" s="227" t="s">
        <v>74</v>
      </c>
      <c r="E145" s="239" t="s">
        <v>187</v>
      </c>
      <c r="F145" s="239" t="s">
        <v>188</v>
      </c>
      <c r="G145" s="226"/>
      <c r="H145" s="226"/>
      <c r="I145" s="229"/>
      <c r="J145" s="240">
        <f>BK145</f>
        <v>0</v>
      </c>
      <c r="K145" s="226"/>
      <c r="L145" s="231"/>
      <c r="M145" s="232"/>
      <c r="N145" s="233"/>
      <c r="O145" s="233"/>
      <c r="P145" s="234">
        <f>SUM(P146:P159)</f>
        <v>0</v>
      </c>
      <c r="Q145" s="233"/>
      <c r="R145" s="234">
        <f>SUM(R146:R159)</f>
        <v>0.18755217199999999</v>
      </c>
      <c r="S145" s="233"/>
      <c r="T145" s="235">
        <f>SUM(T146:T159)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6" t="s">
        <v>87</v>
      </c>
      <c r="AT145" s="237" t="s">
        <v>74</v>
      </c>
      <c r="AU145" s="237" t="s">
        <v>82</v>
      </c>
      <c r="AY145" s="236" t="s">
        <v>132</v>
      </c>
      <c r="BK145" s="238">
        <f>SUM(BK146:BK159)</f>
        <v>0</v>
      </c>
    </row>
    <row r="146" s="2" customFormat="1" ht="33" customHeight="1">
      <c r="A146" s="35"/>
      <c r="B146" s="36"/>
      <c r="C146" s="241" t="s">
        <v>169</v>
      </c>
      <c r="D146" s="241" t="s">
        <v>135</v>
      </c>
      <c r="E146" s="242" t="s">
        <v>238</v>
      </c>
      <c r="F146" s="243" t="s">
        <v>239</v>
      </c>
      <c r="G146" s="244" t="s">
        <v>155</v>
      </c>
      <c r="H146" s="245">
        <v>5</v>
      </c>
      <c r="I146" s="246"/>
      <c r="J146" s="247">
        <f>ROUND(I146*H146,2)</f>
        <v>0</v>
      </c>
      <c r="K146" s="248"/>
      <c r="L146" s="41"/>
      <c r="M146" s="249" t="s">
        <v>1</v>
      </c>
      <c r="N146" s="250" t="s">
        <v>41</v>
      </c>
      <c r="O146" s="88"/>
      <c r="P146" s="251">
        <f>O146*H146</f>
        <v>0</v>
      </c>
      <c r="Q146" s="251">
        <v>6.2459999999999995E-05</v>
      </c>
      <c r="R146" s="251">
        <f>Q146*H146</f>
        <v>0.00031229999999999995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94</v>
      </c>
      <c r="AT146" s="253" t="s">
        <v>135</v>
      </c>
      <c r="AU146" s="253" t="s">
        <v>87</v>
      </c>
      <c r="AY146" s="14" t="s">
        <v>132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87</v>
      </c>
      <c r="BK146" s="254">
        <f>ROUND(I146*H146,2)</f>
        <v>0</v>
      </c>
      <c r="BL146" s="14" t="s">
        <v>94</v>
      </c>
      <c r="BM146" s="253" t="s">
        <v>240</v>
      </c>
    </row>
    <row r="147" s="2" customFormat="1" ht="33" customHeight="1">
      <c r="A147" s="35"/>
      <c r="B147" s="36"/>
      <c r="C147" s="260" t="s">
        <v>173</v>
      </c>
      <c r="D147" s="260" t="s">
        <v>214</v>
      </c>
      <c r="E147" s="261" t="s">
        <v>241</v>
      </c>
      <c r="F147" s="262" t="s">
        <v>242</v>
      </c>
      <c r="G147" s="263" t="s">
        <v>142</v>
      </c>
      <c r="H147" s="264">
        <v>10.784000000000001</v>
      </c>
      <c r="I147" s="265"/>
      <c r="J147" s="266">
        <f>ROUND(I147*H147,2)</f>
        <v>0</v>
      </c>
      <c r="K147" s="267"/>
      <c r="L147" s="268"/>
      <c r="M147" s="269" t="s">
        <v>1</v>
      </c>
      <c r="N147" s="270" t="s">
        <v>41</v>
      </c>
      <c r="O147" s="88"/>
      <c r="P147" s="251">
        <f>O147*H147</f>
        <v>0</v>
      </c>
      <c r="Q147" s="251">
        <v>0.0094999999999999998</v>
      </c>
      <c r="R147" s="251">
        <f>Q147*H147</f>
        <v>0.102448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161</v>
      </c>
      <c r="AT147" s="253" t="s">
        <v>214</v>
      </c>
      <c r="AU147" s="253" t="s">
        <v>87</v>
      </c>
      <c r="AY147" s="14" t="s">
        <v>132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87</v>
      </c>
      <c r="BK147" s="254">
        <f>ROUND(I147*H147,2)</f>
        <v>0</v>
      </c>
      <c r="BL147" s="14" t="s">
        <v>94</v>
      </c>
      <c r="BM147" s="253" t="s">
        <v>243</v>
      </c>
    </row>
    <row r="148" s="2" customFormat="1" ht="21.75" customHeight="1">
      <c r="A148" s="35"/>
      <c r="B148" s="36"/>
      <c r="C148" s="241" t="s">
        <v>177</v>
      </c>
      <c r="D148" s="241" t="s">
        <v>135</v>
      </c>
      <c r="E148" s="242" t="s">
        <v>244</v>
      </c>
      <c r="F148" s="243" t="s">
        <v>245</v>
      </c>
      <c r="G148" s="244" t="s">
        <v>155</v>
      </c>
      <c r="H148" s="245">
        <v>2</v>
      </c>
      <c r="I148" s="246"/>
      <c r="J148" s="247">
        <f>ROUND(I148*H148,2)</f>
        <v>0</v>
      </c>
      <c r="K148" s="248"/>
      <c r="L148" s="41"/>
      <c r="M148" s="249" t="s">
        <v>1</v>
      </c>
      <c r="N148" s="250" t="s">
        <v>41</v>
      </c>
      <c r="O148" s="88"/>
      <c r="P148" s="251">
        <f>O148*H148</f>
        <v>0</v>
      </c>
      <c r="Q148" s="251">
        <v>0</v>
      </c>
      <c r="R148" s="251">
        <f>Q148*H148</f>
        <v>0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192</v>
      </c>
      <c r="AT148" s="253" t="s">
        <v>135</v>
      </c>
      <c r="AU148" s="253" t="s">
        <v>87</v>
      </c>
      <c r="AY148" s="14" t="s">
        <v>132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87</v>
      </c>
      <c r="BK148" s="254">
        <f>ROUND(I148*H148,2)</f>
        <v>0</v>
      </c>
      <c r="BL148" s="14" t="s">
        <v>192</v>
      </c>
      <c r="BM148" s="253" t="s">
        <v>246</v>
      </c>
    </row>
    <row r="149" s="2" customFormat="1" ht="21.75" customHeight="1">
      <c r="A149" s="35"/>
      <c r="B149" s="36"/>
      <c r="C149" s="260" t="s">
        <v>181</v>
      </c>
      <c r="D149" s="260" t="s">
        <v>214</v>
      </c>
      <c r="E149" s="261" t="s">
        <v>247</v>
      </c>
      <c r="F149" s="262" t="s">
        <v>248</v>
      </c>
      <c r="G149" s="263" t="s">
        <v>155</v>
      </c>
      <c r="H149" s="264">
        <v>2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41</v>
      </c>
      <c r="O149" s="88"/>
      <c r="P149" s="251">
        <f>O149*H149</f>
        <v>0</v>
      </c>
      <c r="Q149" s="251">
        <v>0.001</v>
      </c>
      <c r="R149" s="251">
        <f>Q149*H149</f>
        <v>0.002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249</v>
      </c>
      <c r="AT149" s="253" t="s">
        <v>214</v>
      </c>
      <c r="AU149" s="253" t="s">
        <v>87</v>
      </c>
      <c r="AY149" s="14" t="s">
        <v>132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87</v>
      </c>
      <c r="BK149" s="254">
        <f>ROUND(I149*H149,2)</f>
        <v>0</v>
      </c>
      <c r="BL149" s="14" t="s">
        <v>192</v>
      </c>
      <c r="BM149" s="253" t="s">
        <v>250</v>
      </c>
    </row>
    <row r="150" s="2" customFormat="1" ht="33" customHeight="1">
      <c r="A150" s="35"/>
      <c r="B150" s="36"/>
      <c r="C150" s="260" t="s">
        <v>189</v>
      </c>
      <c r="D150" s="260" t="s">
        <v>214</v>
      </c>
      <c r="E150" s="261" t="s">
        <v>251</v>
      </c>
      <c r="F150" s="262" t="s">
        <v>252</v>
      </c>
      <c r="G150" s="263" t="s">
        <v>155</v>
      </c>
      <c r="H150" s="264">
        <v>2</v>
      </c>
      <c r="I150" s="265"/>
      <c r="J150" s="266">
        <f>ROUND(I150*H150,2)</f>
        <v>0</v>
      </c>
      <c r="K150" s="267"/>
      <c r="L150" s="268"/>
      <c r="M150" s="269" t="s">
        <v>1</v>
      </c>
      <c r="N150" s="270" t="s">
        <v>41</v>
      </c>
      <c r="O150" s="88"/>
      <c r="P150" s="251">
        <f>O150*H150</f>
        <v>0</v>
      </c>
      <c r="Q150" s="251">
        <v>0.025000000000000001</v>
      </c>
      <c r="R150" s="251">
        <f>Q150*H150</f>
        <v>0.050000000000000003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249</v>
      </c>
      <c r="AT150" s="253" t="s">
        <v>214</v>
      </c>
      <c r="AU150" s="253" t="s">
        <v>87</v>
      </c>
      <c r="AY150" s="14" t="s">
        <v>132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87</v>
      </c>
      <c r="BK150" s="254">
        <f>ROUND(I150*H150,2)</f>
        <v>0</v>
      </c>
      <c r="BL150" s="14" t="s">
        <v>192</v>
      </c>
      <c r="BM150" s="253" t="s">
        <v>253</v>
      </c>
    </row>
    <row r="151" s="2" customFormat="1" ht="33" customHeight="1">
      <c r="A151" s="35"/>
      <c r="B151" s="36"/>
      <c r="C151" s="241" t="s">
        <v>196</v>
      </c>
      <c r="D151" s="241" t="s">
        <v>135</v>
      </c>
      <c r="E151" s="242" t="s">
        <v>254</v>
      </c>
      <c r="F151" s="243" t="s">
        <v>255</v>
      </c>
      <c r="G151" s="244" t="s">
        <v>155</v>
      </c>
      <c r="H151" s="245">
        <v>1</v>
      </c>
      <c r="I151" s="246"/>
      <c r="J151" s="247">
        <f>ROUND(I151*H151,2)</f>
        <v>0</v>
      </c>
      <c r="K151" s="248"/>
      <c r="L151" s="41"/>
      <c r="M151" s="249" t="s">
        <v>1</v>
      </c>
      <c r="N151" s="250" t="s">
        <v>41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192</v>
      </c>
      <c r="AT151" s="253" t="s">
        <v>135</v>
      </c>
      <c r="AU151" s="253" t="s">
        <v>87</v>
      </c>
      <c r="AY151" s="14" t="s">
        <v>132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87</v>
      </c>
      <c r="BK151" s="254">
        <f>ROUND(I151*H151,2)</f>
        <v>0</v>
      </c>
      <c r="BL151" s="14" t="s">
        <v>192</v>
      </c>
      <c r="BM151" s="253" t="s">
        <v>256</v>
      </c>
    </row>
    <row r="152" s="2" customFormat="1" ht="21.75" customHeight="1">
      <c r="A152" s="35"/>
      <c r="B152" s="36"/>
      <c r="C152" s="260" t="s">
        <v>192</v>
      </c>
      <c r="D152" s="260" t="s">
        <v>214</v>
      </c>
      <c r="E152" s="261" t="s">
        <v>247</v>
      </c>
      <c r="F152" s="262" t="s">
        <v>248</v>
      </c>
      <c r="G152" s="263" t="s">
        <v>155</v>
      </c>
      <c r="H152" s="264">
        <v>1</v>
      </c>
      <c r="I152" s="265"/>
      <c r="J152" s="266">
        <f>ROUND(I152*H152,2)</f>
        <v>0</v>
      </c>
      <c r="K152" s="267"/>
      <c r="L152" s="268"/>
      <c r="M152" s="269" t="s">
        <v>1</v>
      </c>
      <c r="N152" s="270" t="s">
        <v>41</v>
      </c>
      <c r="O152" s="88"/>
      <c r="P152" s="251">
        <f>O152*H152</f>
        <v>0</v>
      </c>
      <c r="Q152" s="251">
        <v>0.001</v>
      </c>
      <c r="R152" s="251">
        <f>Q152*H152</f>
        <v>0.001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249</v>
      </c>
      <c r="AT152" s="253" t="s">
        <v>214</v>
      </c>
      <c r="AU152" s="253" t="s">
        <v>87</v>
      </c>
      <c r="AY152" s="14" t="s">
        <v>132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87</v>
      </c>
      <c r="BK152" s="254">
        <f>ROUND(I152*H152,2)</f>
        <v>0</v>
      </c>
      <c r="BL152" s="14" t="s">
        <v>192</v>
      </c>
      <c r="BM152" s="253" t="s">
        <v>257</v>
      </c>
    </row>
    <row r="153" s="2" customFormat="1" ht="21.75" customHeight="1">
      <c r="A153" s="35"/>
      <c r="B153" s="36"/>
      <c r="C153" s="260" t="s">
        <v>258</v>
      </c>
      <c r="D153" s="260" t="s">
        <v>214</v>
      </c>
      <c r="E153" s="261" t="s">
        <v>259</v>
      </c>
      <c r="F153" s="262" t="s">
        <v>260</v>
      </c>
      <c r="G153" s="263" t="s">
        <v>155</v>
      </c>
      <c r="H153" s="264">
        <v>1</v>
      </c>
      <c r="I153" s="265"/>
      <c r="J153" s="266">
        <f>ROUND(I153*H153,2)</f>
        <v>0</v>
      </c>
      <c r="K153" s="267"/>
      <c r="L153" s="268"/>
      <c r="M153" s="269" t="s">
        <v>1</v>
      </c>
      <c r="N153" s="270" t="s">
        <v>41</v>
      </c>
      <c r="O153" s="88"/>
      <c r="P153" s="251">
        <f>O153*H153</f>
        <v>0</v>
      </c>
      <c r="Q153" s="251">
        <v>0.025000000000000001</v>
      </c>
      <c r="R153" s="251">
        <f>Q153*H153</f>
        <v>0.025000000000000001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249</v>
      </c>
      <c r="AT153" s="253" t="s">
        <v>214</v>
      </c>
      <c r="AU153" s="253" t="s">
        <v>87</v>
      </c>
      <c r="AY153" s="14" t="s">
        <v>132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87</v>
      </c>
      <c r="BK153" s="254">
        <f>ROUND(I153*H153,2)</f>
        <v>0</v>
      </c>
      <c r="BL153" s="14" t="s">
        <v>192</v>
      </c>
      <c r="BM153" s="253" t="s">
        <v>261</v>
      </c>
    </row>
    <row r="154" s="2" customFormat="1" ht="21.75" customHeight="1">
      <c r="A154" s="35"/>
      <c r="B154" s="36"/>
      <c r="C154" s="241" t="s">
        <v>262</v>
      </c>
      <c r="D154" s="241" t="s">
        <v>135</v>
      </c>
      <c r="E154" s="242" t="s">
        <v>263</v>
      </c>
      <c r="F154" s="243" t="s">
        <v>264</v>
      </c>
      <c r="G154" s="244" t="s">
        <v>155</v>
      </c>
      <c r="H154" s="245">
        <v>2</v>
      </c>
      <c r="I154" s="246"/>
      <c r="J154" s="247">
        <f>ROUND(I154*H154,2)</f>
        <v>0</v>
      </c>
      <c r="K154" s="248"/>
      <c r="L154" s="41"/>
      <c r="M154" s="249" t="s">
        <v>1</v>
      </c>
      <c r="N154" s="250" t="s">
        <v>41</v>
      </c>
      <c r="O154" s="88"/>
      <c r="P154" s="251">
        <f>O154*H154</f>
        <v>0</v>
      </c>
      <c r="Q154" s="251">
        <v>0</v>
      </c>
      <c r="R154" s="251">
        <f>Q154*H154</f>
        <v>0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192</v>
      </c>
      <c r="AT154" s="253" t="s">
        <v>135</v>
      </c>
      <c r="AU154" s="253" t="s">
        <v>87</v>
      </c>
      <c r="AY154" s="14" t="s">
        <v>132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87</v>
      </c>
      <c r="BK154" s="254">
        <f>ROUND(I154*H154,2)</f>
        <v>0</v>
      </c>
      <c r="BL154" s="14" t="s">
        <v>192</v>
      </c>
      <c r="BM154" s="253" t="s">
        <v>265</v>
      </c>
    </row>
    <row r="155" s="2" customFormat="1" ht="16.5" customHeight="1">
      <c r="A155" s="35"/>
      <c r="B155" s="36"/>
      <c r="C155" s="260" t="s">
        <v>266</v>
      </c>
      <c r="D155" s="260" t="s">
        <v>214</v>
      </c>
      <c r="E155" s="261" t="s">
        <v>267</v>
      </c>
      <c r="F155" s="262" t="s">
        <v>268</v>
      </c>
      <c r="G155" s="263" t="s">
        <v>155</v>
      </c>
      <c r="H155" s="264">
        <v>2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41</v>
      </c>
      <c r="O155" s="88"/>
      <c r="P155" s="251">
        <f>O155*H155</f>
        <v>0</v>
      </c>
      <c r="Q155" s="251">
        <v>0.001</v>
      </c>
      <c r="R155" s="251">
        <f>Q155*H155</f>
        <v>0.002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249</v>
      </c>
      <c r="AT155" s="253" t="s">
        <v>214</v>
      </c>
      <c r="AU155" s="253" t="s">
        <v>87</v>
      </c>
      <c r="AY155" s="14" t="s">
        <v>132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87</v>
      </c>
      <c r="BK155" s="254">
        <f>ROUND(I155*H155,2)</f>
        <v>0</v>
      </c>
      <c r="BL155" s="14" t="s">
        <v>192</v>
      </c>
      <c r="BM155" s="253" t="s">
        <v>269</v>
      </c>
    </row>
    <row r="156" s="2" customFormat="1" ht="16.5" customHeight="1">
      <c r="A156" s="35"/>
      <c r="B156" s="36"/>
      <c r="C156" s="241" t="s">
        <v>7</v>
      </c>
      <c r="D156" s="241" t="s">
        <v>135</v>
      </c>
      <c r="E156" s="242" t="s">
        <v>270</v>
      </c>
      <c r="F156" s="243" t="s">
        <v>271</v>
      </c>
      <c r="G156" s="244" t="s">
        <v>155</v>
      </c>
      <c r="H156" s="245">
        <v>3</v>
      </c>
      <c r="I156" s="246"/>
      <c r="J156" s="247">
        <f>ROUND(I156*H156,2)</f>
        <v>0</v>
      </c>
      <c r="K156" s="248"/>
      <c r="L156" s="41"/>
      <c r="M156" s="249" t="s">
        <v>1</v>
      </c>
      <c r="N156" s="250" t="s">
        <v>41</v>
      </c>
      <c r="O156" s="88"/>
      <c r="P156" s="251">
        <f>O156*H156</f>
        <v>0</v>
      </c>
      <c r="Q156" s="251">
        <v>3.0623999999999997E-05</v>
      </c>
      <c r="R156" s="251">
        <f>Q156*H156</f>
        <v>9.187199999999999E-05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192</v>
      </c>
      <c r="AT156" s="253" t="s">
        <v>135</v>
      </c>
      <c r="AU156" s="253" t="s">
        <v>87</v>
      </c>
      <c r="AY156" s="14" t="s">
        <v>132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87</v>
      </c>
      <c r="BK156" s="254">
        <f>ROUND(I156*H156,2)</f>
        <v>0</v>
      </c>
      <c r="BL156" s="14" t="s">
        <v>192</v>
      </c>
      <c r="BM156" s="253" t="s">
        <v>272</v>
      </c>
    </row>
    <row r="157" s="2" customFormat="1" ht="16.5" customHeight="1">
      <c r="A157" s="35"/>
      <c r="B157" s="36"/>
      <c r="C157" s="260" t="s">
        <v>273</v>
      </c>
      <c r="D157" s="260" t="s">
        <v>214</v>
      </c>
      <c r="E157" s="261" t="s">
        <v>274</v>
      </c>
      <c r="F157" s="262" t="s">
        <v>275</v>
      </c>
      <c r="G157" s="263" t="s">
        <v>155</v>
      </c>
      <c r="H157" s="264">
        <v>2</v>
      </c>
      <c r="I157" s="265"/>
      <c r="J157" s="266">
        <f>ROUND(I157*H157,2)</f>
        <v>0</v>
      </c>
      <c r="K157" s="267"/>
      <c r="L157" s="268"/>
      <c r="M157" s="269" t="s">
        <v>1</v>
      </c>
      <c r="N157" s="270" t="s">
        <v>41</v>
      </c>
      <c r="O157" s="88"/>
      <c r="P157" s="251">
        <f>O157*H157</f>
        <v>0</v>
      </c>
      <c r="Q157" s="251">
        <v>0.00108</v>
      </c>
      <c r="R157" s="251">
        <f>Q157*H157</f>
        <v>0.00216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249</v>
      </c>
      <c r="AT157" s="253" t="s">
        <v>214</v>
      </c>
      <c r="AU157" s="253" t="s">
        <v>87</v>
      </c>
      <c r="AY157" s="14" t="s">
        <v>132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87</v>
      </c>
      <c r="BK157" s="254">
        <f>ROUND(I157*H157,2)</f>
        <v>0</v>
      </c>
      <c r="BL157" s="14" t="s">
        <v>192</v>
      </c>
      <c r="BM157" s="253" t="s">
        <v>276</v>
      </c>
    </row>
    <row r="158" s="2" customFormat="1" ht="16.5" customHeight="1">
      <c r="A158" s="35"/>
      <c r="B158" s="36"/>
      <c r="C158" s="260" t="s">
        <v>277</v>
      </c>
      <c r="D158" s="260" t="s">
        <v>214</v>
      </c>
      <c r="E158" s="261" t="s">
        <v>278</v>
      </c>
      <c r="F158" s="262" t="s">
        <v>279</v>
      </c>
      <c r="G158" s="263" t="s">
        <v>155</v>
      </c>
      <c r="H158" s="264">
        <v>1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41</v>
      </c>
      <c r="O158" s="88"/>
      <c r="P158" s="251">
        <f>O158*H158</f>
        <v>0</v>
      </c>
      <c r="Q158" s="251">
        <v>0.0025400000000000002</v>
      </c>
      <c r="R158" s="251">
        <f>Q158*H158</f>
        <v>0.0025400000000000002</v>
      </c>
      <c r="S158" s="251">
        <v>0</v>
      </c>
      <c r="T158" s="25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249</v>
      </c>
      <c r="AT158" s="253" t="s">
        <v>214</v>
      </c>
      <c r="AU158" s="253" t="s">
        <v>87</v>
      </c>
      <c r="AY158" s="14" t="s">
        <v>132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87</v>
      </c>
      <c r="BK158" s="254">
        <f>ROUND(I158*H158,2)</f>
        <v>0</v>
      </c>
      <c r="BL158" s="14" t="s">
        <v>192</v>
      </c>
      <c r="BM158" s="253" t="s">
        <v>280</v>
      </c>
    </row>
    <row r="159" s="2" customFormat="1" ht="21.75" customHeight="1">
      <c r="A159" s="35"/>
      <c r="B159" s="36"/>
      <c r="C159" s="241" t="s">
        <v>281</v>
      </c>
      <c r="D159" s="241" t="s">
        <v>135</v>
      </c>
      <c r="E159" s="242" t="s">
        <v>282</v>
      </c>
      <c r="F159" s="243" t="s">
        <v>283</v>
      </c>
      <c r="G159" s="244" t="s">
        <v>167</v>
      </c>
      <c r="H159" s="245">
        <v>0.085000000000000006</v>
      </c>
      <c r="I159" s="246"/>
      <c r="J159" s="247">
        <f>ROUND(I159*H159,2)</f>
        <v>0</v>
      </c>
      <c r="K159" s="248"/>
      <c r="L159" s="41"/>
      <c r="M159" s="249" t="s">
        <v>1</v>
      </c>
      <c r="N159" s="250" t="s">
        <v>41</v>
      </c>
      <c r="O159" s="88"/>
      <c r="P159" s="251">
        <f>O159*H159</f>
        <v>0</v>
      </c>
      <c r="Q159" s="251">
        <v>0</v>
      </c>
      <c r="R159" s="251">
        <f>Q159*H159</f>
        <v>0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192</v>
      </c>
      <c r="AT159" s="253" t="s">
        <v>135</v>
      </c>
      <c r="AU159" s="253" t="s">
        <v>87</v>
      </c>
      <c r="AY159" s="14" t="s">
        <v>132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87</v>
      </c>
      <c r="BK159" s="254">
        <f>ROUND(I159*H159,2)</f>
        <v>0</v>
      </c>
      <c r="BL159" s="14" t="s">
        <v>192</v>
      </c>
      <c r="BM159" s="253" t="s">
        <v>284</v>
      </c>
    </row>
    <row r="160" s="12" customFormat="1" ht="22.8" customHeight="1">
      <c r="A160" s="12"/>
      <c r="B160" s="225"/>
      <c r="C160" s="226"/>
      <c r="D160" s="227" t="s">
        <v>74</v>
      </c>
      <c r="E160" s="239" t="s">
        <v>285</v>
      </c>
      <c r="F160" s="239" t="s">
        <v>286</v>
      </c>
      <c r="G160" s="226"/>
      <c r="H160" s="226"/>
      <c r="I160" s="229"/>
      <c r="J160" s="240">
        <f>BK160</f>
        <v>0</v>
      </c>
      <c r="K160" s="226"/>
      <c r="L160" s="231"/>
      <c r="M160" s="232"/>
      <c r="N160" s="233"/>
      <c r="O160" s="233"/>
      <c r="P160" s="234">
        <f>SUM(P161:P163)</f>
        <v>0</v>
      </c>
      <c r="Q160" s="233"/>
      <c r="R160" s="234">
        <f>SUM(R161:R163)</f>
        <v>1.0708521</v>
      </c>
      <c r="S160" s="233"/>
      <c r="T160" s="235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6" t="s">
        <v>87</v>
      </c>
      <c r="AT160" s="237" t="s">
        <v>74</v>
      </c>
      <c r="AU160" s="237" t="s">
        <v>82</v>
      </c>
      <c r="AY160" s="236" t="s">
        <v>132</v>
      </c>
      <c r="BK160" s="238">
        <f>SUM(BK161:BK163)</f>
        <v>0</v>
      </c>
    </row>
    <row r="161" s="2" customFormat="1" ht="21.75" customHeight="1">
      <c r="A161" s="35"/>
      <c r="B161" s="36"/>
      <c r="C161" s="241" t="s">
        <v>287</v>
      </c>
      <c r="D161" s="241" t="s">
        <v>135</v>
      </c>
      <c r="E161" s="242" t="s">
        <v>288</v>
      </c>
      <c r="F161" s="243" t="s">
        <v>289</v>
      </c>
      <c r="G161" s="244" t="s">
        <v>142</v>
      </c>
      <c r="H161" s="245">
        <v>37.890000000000001</v>
      </c>
      <c r="I161" s="246"/>
      <c r="J161" s="247">
        <f>ROUND(I161*H161,2)</f>
        <v>0</v>
      </c>
      <c r="K161" s="248"/>
      <c r="L161" s="41"/>
      <c r="M161" s="249" t="s">
        <v>1</v>
      </c>
      <c r="N161" s="250" t="s">
        <v>41</v>
      </c>
      <c r="O161" s="88"/>
      <c r="P161" s="251">
        <f>O161*H161</f>
        <v>0</v>
      </c>
      <c r="Q161" s="251">
        <v>0.0031700000000000001</v>
      </c>
      <c r="R161" s="251">
        <f>Q161*H161</f>
        <v>0.1201113</v>
      </c>
      <c r="S161" s="251">
        <v>0</v>
      </c>
      <c r="T161" s="25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192</v>
      </c>
      <c r="AT161" s="253" t="s">
        <v>135</v>
      </c>
      <c r="AU161" s="253" t="s">
        <v>87</v>
      </c>
      <c r="AY161" s="14" t="s">
        <v>132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87</v>
      </c>
      <c r="BK161" s="254">
        <f>ROUND(I161*H161,2)</f>
        <v>0</v>
      </c>
      <c r="BL161" s="14" t="s">
        <v>192</v>
      </c>
      <c r="BM161" s="253" t="s">
        <v>290</v>
      </c>
    </row>
    <row r="162" s="2" customFormat="1" ht="21.75" customHeight="1">
      <c r="A162" s="35"/>
      <c r="B162" s="36"/>
      <c r="C162" s="260" t="s">
        <v>291</v>
      </c>
      <c r="D162" s="260" t="s">
        <v>214</v>
      </c>
      <c r="E162" s="261" t="s">
        <v>292</v>
      </c>
      <c r="F162" s="262" t="s">
        <v>293</v>
      </c>
      <c r="G162" s="263" t="s">
        <v>142</v>
      </c>
      <c r="H162" s="264">
        <v>38.648000000000003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41</v>
      </c>
      <c r="O162" s="88"/>
      <c r="P162" s="251">
        <f>O162*H162</f>
        <v>0</v>
      </c>
      <c r="Q162" s="251">
        <v>0.0246</v>
      </c>
      <c r="R162" s="251">
        <f>Q162*H162</f>
        <v>0.95074080000000005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249</v>
      </c>
      <c r="AT162" s="253" t="s">
        <v>214</v>
      </c>
      <c r="AU162" s="253" t="s">
        <v>87</v>
      </c>
      <c r="AY162" s="14" t="s">
        <v>132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87</v>
      </c>
      <c r="BK162" s="254">
        <f>ROUND(I162*H162,2)</f>
        <v>0</v>
      </c>
      <c r="BL162" s="14" t="s">
        <v>192</v>
      </c>
      <c r="BM162" s="253" t="s">
        <v>294</v>
      </c>
    </row>
    <row r="163" s="2" customFormat="1" ht="21.75" customHeight="1">
      <c r="A163" s="35"/>
      <c r="B163" s="36"/>
      <c r="C163" s="241" t="s">
        <v>295</v>
      </c>
      <c r="D163" s="241" t="s">
        <v>135</v>
      </c>
      <c r="E163" s="242" t="s">
        <v>296</v>
      </c>
      <c r="F163" s="243" t="s">
        <v>297</v>
      </c>
      <c r="G163" s="244" t="s">
        <v>167</v>
      </c>
      <c r="H163" s="245">
        <v>1.071</v>
      </c>
      <c r="I163" s="246"/>
      <c r="J163" s="247">
        <f>ROUND(I163*H163,2)</f>
        <v>0</v>
      </c>
      <c r="K163" s="248"/>
      <c r="L163" s="41"/>
      <c r="M163" s="249" t="s">
        <v>1</v>
      </c>
      <c r="N163" s="250" t="s">
        <v>41</v>
      </c>
      <c r="O163" s="88"/>
      <c r="P163" s="251">
        <f>O163*H163</f>
        <v>0</v>
      </c>
      <c r="Q163" s="251">
        <v>0</v>
      </c>
      <c r="R163" s="251">
        <f>Q163*H163</f>
        <v>0</v>
      </c>
      <c r="S163" s="251">
        <v>0</v>
      </c>
      <c r="T163" s="25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3" t="s">
        <v>192</v>
      </c>
      <c r="AT163" s="253" t="s">
        <v>135</v>
      </c>
      <c r="AU163" s="253" t="s">
        <v>87</v>
      </c>
      <c r="AY163" s="14" t="s">
        <v>132</v>
      </c>
      <c r="BE163" s="254">
        <f>IF(N163="základná",J163,0)</f>
        <v>0</v>
      </c>
      <c r="BF163" s="254">
        <f>IF(N163="znížená",J163,0)</f>
        <v>0</v>
      </c>
      <c r="BG163" s="254">
        <f>IF(N163="zákl. prenesená",J163,0)</f>
        <v>0</v>
      </c>
      <c r="BH163" s="254">
        <f>IF(N163="zníž. prenesená",J163,0)</f>
        <v>0</v>
      </c>
      <c r="BI163" s="254">
        <f>IF(N163="nulová",J163,0)</f>
        <v>0</v>
      </c>
      <c r="BJ163" s="14" t="s">
        <v>87</v>
      </c>
      <c r="BK163" s="254">
        <f>ROUND(I163*H163,2)</f>
        <v>0</v>
      </c>
      <c r="BL163" s="14" t="s">
        <v>192</v>
      </c>
      <c r="BM163" s="253" t="s">
        <v>298</v>
      </c>
    </row>
    <row r="164" s="12" customFormat="1" ht="22.8" customHeight="1">
      <c r="A164" s="12"/>
      <c r="B164" s="225"/>
      <c r="C164" s="226"/>
      <c r="D164" s="227" t="s">
        <v>74</v>
      </c>
      <c r="E164" s="239" t="s">
        <v>299</v>
      </c>
      <c r="F164" s="239" t="s">
        <v>300</v>
      </c>
      <c r="G164" s="226"/>
      <c r="H164" s="226"/>
      <c r="I164" s="229"/>
      <c r="J164" s="240">
        <f>BK164</f>
        <v>0</v>
      </c>
      <c r="K164" s="226"/>
      <c r="L164" s="231"/>
      <c r="M164" s="232"/>
      <c r="N164" s="233"/>
      <c r="O164" s="233"/>
      <c r="P164" s="234">
        <f>SUM(P165:P167)</f>
        <v>0</v>
      </c>
      <c r="Q164" s="233"/>
      <c r="R164" s="234">
        <f>SUM(R165:R167)</f>
        <v>0.73597853999999996</v>
      </c>
      <c r="S164" s="233"/>
      <c r="T164" s="235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6" t="s">
        <v>87</v>
      </c>
      <c r="AT164" s="237" t="s">
        <v>74</v>
      </c>
      <c r="AU164" s="237" t="s">
        <v>82</v>
      </c>
      <c r="AY164" s="236" t="s">
        <v>132</v>
      </c>
      <c r="BK164" s="238">
        <f>SUM(BK165:BK167)</f>
        <v>0</v>
      </c>
    </row>
    <row r="165" s="2" customFormat="1" ht="33" customHeight="1">
      <c r="A165" s="35"/>
      <c r="B165" s="36"/>
      <c r="C165" s="241" t="s">
        <v>301</v>
      </c>
      <c r="D165" s="241" t="s">
        <v>135</v>
      </c>
      <c r="E165" s="242" t="s">
        <v>302</v>
      </c>
      <c r="F165" s="243" t="s">
        <v>303</v>
      </c>
      <c r="G165" s="244" t="s">
        <v>142</v>
      </c>
      <c r="H165" s="245">
        <v>33.698</v>
      </c>
      <c r="I165" s="246"/>
      <c r="J165" s="247">
        <f>ROUND(I165*H165,2)</f>
        <v>0</v>
      </c>
      <c r="K165" s="248"/>
      <c r="L165" s="41"/>
      <c r="M165" s="249" t="s">
        <v>1</v>
      </c>
      <c r="N165" s="250" t="s">
        <v>41</v>
      </c>
      <c r="O165" s="88"/>
      <c r="P165" s="251">
        <f>O165*H165</f>
        <v>0</v>
      </c>
      <c r="Q165" s="251">
        <v>0.0029499999999999999</v>
      </c>
      <c r="R165" s="251">
        <f>Q165*H165</f>
        <v>0.0994091</v>
      </c>
      <c r="S165" s="251">
        <v>0</v>
      </c>
      <c r="T165" s="25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192</v>
      </c>
      <c r="AT165" s="253" t="s">
        <v>135</v>
      </c>
      <c r="AU165" s="253" t="s">
        <v>87</v>
      </c>
      <c r="AY165" s="14" t="s">
        <v>132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87</v>
      </c>
      <c r="BK165" s="254">
        <f>ROUND(I165*H165,2)</f>
        <v>0</v>
      </c>
      <c r="BL165" s="14" t="s">
        <v>192</v>
      </c>
      <c r="BM165" s="253" t="s">
        <v>304</v>
      </c>
    </row>
    <row r="166" s="2" customFormat="1" ht="21.75" customHeight="1">
      <c r="A166" s="35"/>
      <c r="B166" s="36"/>
      <c r="C166" s="260" t="s">
        <v>305</v>
      </c>
      <c r="D166" s="260" t="s">
        <v>214</v>
      </c>
      <c r="E166" s="261" t="s">
        <v>306</v>
      </c>
      <c r="F166" s="262" t="s">
        <v>307</v>
      </c>
      <c r="G166" s="263" t="s">
        <v>142</v>
      </c>
      <c r="H166" s="264">
        <v>34.372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41</v>
      </c>
      <c r="O166" s="88"/>
      <c r="P166" s="251">
        <f>O166*H166</f>
        <v>0</v>
      </c>
      <c r="Q166" s="251">
        <v>0.018519999999999998</v>
      </c>
      <c r="R166" s="251">
        <f>Q166*H166</f>
        <v>0.63656943999999993</v>
      </c>
      <c r="S166" s="251">
        <v>0</v>
      </c>
      <c r="T166" s="25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3" t="s">
        <v>249</v>
      </c>
      <c r="AT166" s="253" t="s">
        <v>214</v>
      </c>
      <c r="AU166" s="253" t="s">
        <v>87</v>
      </c>
      <c r="AY166" s="14" t="s">
        <v>132</v>
      </c>
      <c r="BE166" s="254">
        <f>IF(N166="základná",J166,0)</f>
        <v>0</v>
      </c>
      <c r="BF166" s="254">
        <f>IF(N166="znížená",J166,0)</f>
        <v>0</v>
      </c>
      <c r="BG166" s="254">
        <f>IF(N166="zákl. prenesená",J166,0)</f>
        <v>0</v>
      </c>
      <c r="BH166" s="254">
        <f>IF(N166="zníž. prenesená",J166,0)</f>
        <v>0</v>
      </c>
      <c r="BI166" s="254">
        <f>IF(N166="nulová",J166,0)</f>
        <v>0</v>
      </c>
      <c r="BJ166" s="14" t="s">
        <v>87</v>
      </c>
      <c r="BK166" s="254">
        <f>ROUND(I166*H166,2)</f>
        <v>0</v>
      </c>
      <c r="BL166" s="14" t="s">
        <v>192</v>
      </c>
      <c r="BM166" s="253" t="s">
        <v>308</v>
      </c>
    </row>
    <row r="167" s="2" customFormat="1" ht="21.75" customHeight="1">
      <c r="A167" s="35"/>
      <c r="B167" s="36"/>
      <c r="C167" s="241" t="s">
        <v>309</v>
      </c>
      <c r="D167" s="241" t="s">
        <v>135</v>
      </c>
      <c r="E167" s="242" t="s">
        <v>310</v>
      </c>
      <c r="F167" s="243" t="s">
        <v>311</v>
      </c>
      <c r="G167" s="244" t="s">
        <v>167</v>
      </c>
      <c r="H167" s="245">
        <v>0.73599999999999999</v>
      </c>
      <c r="I167" s="246"/>
      <c r="J167" s="247">
        <f>ROUND(I167*H167,2)</f>
        <v>0</v>
      </c>
      <c r="K167" s="248"/>
      <c r="L167" s="41"/>
      <c r="M167" s="249" t="s">
        <v>1</v>
      </c>
      <c r="N167" s="250" t="s">
        <v>41</v>
      </c>
      <c r="O167" s="88"/>
      <c r="P167" s="251">
        <f>O167*H167</f>
        <v>0</v>
      </c>
      <c r="Q167" s="251">
        <v>0</v>
      </c>
      <c r="R167" s="251">
        <f>Q167*H167</f>
        <v>0</v>
      </c>
      <c r="S167" s="251">
        <v>0</v>
      </c>
      <c r="T167" s="25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3" t="s">
        <v>192</v>
      </c>
      <c r="AT167" s="253" t="s">
        <v>135</v>
      </c>
      <c r="AU167" s="253" t="s">
        <v>87</v>
      </c>
      <c r="AY167" s="14" t="s">
        <v>132</v>
      </c>
      <c r="BE167" s="254">
        <f>IF(N167="základná",J167,0)</f>
        <v>0</v>
      </c>
      <c r="BF167" s="254">
        <f>IF(N167="znížená",J167,0)</f>
        <v>0</v>
      </c>
      <c r="BG167" s="254">
        <f>IF(N167="zákl. prenesená",J167,0)</f>
        <v>0</v>
      </c>
      <c r="BH167" s="254">
        <f>IF(N167="zníž. prenesená",J167,0)</f>
        <v>0</v>
      </c>
      <c r="BI167" s="254">
        <f>IF(N167="nulová",J167,0)</f>
        <v>0</v>
      </c>
      <c r="BJ167" s="14" t="s">
        <v>87</v>
      </c>
      <c r="BK167" s="254">
        <f>ROUND(I167*H167,2)</f>
        <v>0</v>
      </c>
      <c r="BL167" s="14" t="s">
        <v>192</v>
      </c>
      <c r="BM167" s="253" t="s">
        <v>312</v>
      </c>
    </row>
    <row r="168" s="12" customFormat="1" ht="22.8" customHeight="1">
      <c r="A168" s="12"/>
      <c r="B168" s="225"/>
      <c r="C168" s="226"/>
      <c r="D168" s="227" t="s">
        <v>74</v>
      </c>
      <c r="E168" s="239" t="s">
        <v>313</v>
      </c>
      <c r="F168" s="239" t="s">
        <v>314</v>
      </c>
      <c r="G168" s="226"/>
      <c r="H168" s="226"/>
      <c r="I168" s="229"/>
      <c r="J168" s="240">
        <f>BK168</f>
        <v>0</v>
      </c>
      <c r="K168" s="226"/>
      <c r="L168" s="231"/>
      <c r="M168" s="232"/>
      <c r="N168" s="233"/>
      <c r="O168" s="233"/>
      <c r="P168" s="234">
        <f>SUM(P169:P170)</f>
        <v>0</v>
      </c>
      <c r="Q168" s="233"/>
      <c r="R168" s="234">
        <f>SUM(R169:R170)</f>
        <v>0.027583000000000003</v>
      </c>
      <c r="S168" s="233"/>
      <c r="T168" s="235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36" t="s">
        <v>87</v>
      </c>
      <c r="AT168" s="237" t="s">
        <v>74</v>
      </c>
      <c r="AU168" s="237" t="s">
        <v>82</v>
      </c>
      <c r="AY168" s="236" t="s">
        <v>132</v>
      </c>
      <c r="BK168" s="238">
        <f>SUM(BK169:BK170)</f>
        <v>0</v>
      </c>
    </row>
    <row r="169" s="2" customFormat="1" ht="21.75" customHeight="1">
      <c r="A169" s="35"/>
      <c r="B169" s="36"/>
      <c r="C169" s="241" t="s">
        <v>315</v>
      </c>
      <c r="D169" s="241" t="s">
        <v>135</v>
      </c>
      <c r="E169" s="242" t="s">
        <v>316</v>
      </c>
      <c r="F169" s="243" t="s">
        <v>317</v>
      </c>
      <c r="G169" s="244" t="s">
        <v>142</v>
      </c>
      <c r="H169" s="245">
        <v>22.359999999999999</v>
      </c>
      <c r="I169" s="246"/>
      <c r="J169" s="247">
        <f>ROUND(I169*H169,2)</f>
        <v>0</v>
      </c>
      <c r="K169" s="248"/>
      <c r="L169" s="41"/>
      <c r="M169" s="249" t="s">
        <v>1</v>
      </c>
      <c r="N169" s="250" t="s">
        <v>41</v>
      </c>
      <c r="O169" s="88"/>
      <c r="P169" s="251">
        <f>O169*H169</f>
        <v>0</v>
      </c>
      <c r="Q169" s="251">
        <v>0.00044999999999999999</v>
      </c>
      <c r="R169" s="251">
        <f>Q169*H169</f>
        <v>0.010062</v>
      </c>
      <c r="S169" s="251">
        <v>0</v>
      </c>
      <c r="T169" s="25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3" t="s">
        <v>192</v>
      </c>
      <c r="AT169" s="253" t="s">
        <v>135</v>
      </c>
      <c r="AU169" s="253" t="s">
        <v>87</v>
      </c>
      <c r="AY169" s="14" t="s">
        <v>132</v>
      </c>
      <c r="BE169" s="254">
        <f>IF(N169="základná",J169,0)</f>
        <v>0</v>
      </c>
      <c r="BF169" s="254">
        <f>IF(N169="znížená",J169,0)</f>
        <v>0</v>
      </c>
      <c r="BG169" s="254">
        <f>IF(N169="zákl. prenesená",J169,0)</f>
        <v>0</v>
      </c>
      <c r="BH169" s="254">
        <f>IF(N169="zníž. prenesená",J169,0)</f>
        <v>0</v>
      </c>
      <c r="BI169" s="254">
        <f>IF(N169="nulová",J169,0)</f>
        <v>0</v>
      </c>
      <c r="BJ169" s="14" t="s">
        <v>87</v>
      </c>
      <c r="BK169" s="254">
        <f>ROUND(I169*H169,2)</f>
        <v>0</v>
      </c>
      <c r="BL169" s="14" t="s">
        <v>192</v>
      </c>
      <c r="BM169" s="253" t="s">
        <v>318</v>
      </c>
    </row>
    <row r="170" s="2" customFormat="1" ht="21.75" customHeight="1">
      <c r="A170" s="35"/>
      <c r="B170" s="36"/>
      <c r="C170" s="241" t="s">
        <v>319</v>
      </c>
      <c r="D170" s="241" t="s">
        <v>135</v>
      </c>
      <c r="E170" s="242" t="s">
        <v>320</v>
      </c>
      <c r="F170" s="243" t="s">
        <v>321</v>
      </c>
      <c r="G170" s="244" t="s">
        <v>142</v>
      </c>
      <c r="H170" s="245">
        <v>35.042000000000002</v>
      </c>
      <c r="I170" s="246"/>
      <c r="J170" s="247">
        <f>ROUND(I170*H170,2)</f>
        <v>0</v>
      </c>
      <c r="K170" s="248"/>
      <c r="L170" s="41"/>
      <c r="M170" s="249" t="s">
        <v>1</v>
      </c>
      <c r="N170" s="250" t="s">
        <v>41</v>
      </c>
      <c r="O170" s="88"/>
      <c r="P170" s="251">
        <f>O170*H170</f>
        <v>0</v>
      </c>
      <c r="Q170" s="251">
        <v>0.00050000000000000001</v>
      </c>
      <c r="R170" s="251">
        <f>Q170*H170</f>
        <v>0.017521000000000002</v>
      </c>
      <c r="S170" s="251">
        <v>0</v>
      </c>
      <c r="T170" s="25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3" t="s">
        <v>192</v>
      </c>
      <c r="AT170" s="253" t="s">
        <v>135</v>
      </c>
      <c r="AU170" s="253" t="s">
        <v>87</v>
      </c>
      <c r="AY170" s="14" t="s">
        <v>132</v>
      </c>
      <c r="BE170" s="254">
        <f>IF(N170="základná",J170,0)</f>
        <v>0</v>
      </c>
      <c r="BF170" s="254">
        <f>IF(N170="znížená",J170,0)</f>
        <v>0</v>
      </c>
      <c r="BG170" s="254">
        <f>IF(N170="zákl. prenesená",J170,0)</f>
        <v>0</v>
      </c>
      <c r="BH170" s="254">
        <f>IF(N170="zníž. prenesená",J170,0)</f>
        <v>0</v>
      </c>
      <c r="BI170" s="254">
        <f>IF(N170="nulová",J170,0)</f>
        <v>0</v>
      </c>
      <c r="BJ170" s="14" t="s">
        <v>87</v>
      </c>
      <c r="BK170" s="254">
        <f>ROUND(I170*H170,2)</f>
        <v>0</v>
      </c>
      <c r="BL170" s="14" t="s">
        <v>192</v>
      </c>
      <c r="BM170" s="253" t="s">
        <v>322</v>
      </c>
    </row>
    <row r="171" s="12" customFormat="1" ht="22.8" customHeight="1">
      <c r="A171" s="12"/>
      <c r="B171" s="225"/>
      <c r="C171" s="226"/>
      <c r="D171" s="227" t="s">
        <v>74</v>
      </c>
      <c r="E171" s="239" t="s">
        <v>194</v>
      </c>
      <c r="F171" s="239" t="s">
        <v>323</v>
      </c>
      <c r="G171" s="226"/>
      <c r="H171" s="226"/>
      <c r="I171" s="229"/>
      <c r="J171" s="240">
        <f>BK171</f>
        <v>0</v>
      </c>
      <c r="K171" s="226"/>
      <c r="L171" s="231"/>
      <c r="M171" s="232"/>
      <c r="N171" s="233"/>
      <c r="O171" s="233"/>
      <c r="P171" s="234">
        <f>SUM(P172:P173)</f>
        <v>0</v>
      </c>
      <c r="Q171" s="233"/>
      <c r="R171" s="234">
        <f>SUM(R172:R173)</f>
        <v>0.1124596704</v>
      </c>
      <c r="S171" s="233"/>
      <c r="T171" s="235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6" t="s">
        <v>87</v>
      </c>
      <c r="AT171" s="237" t="s">
        <v>74</v>
      </c>
      <c r="AU171" s="237" t="s">
        <v>82</v>
      </c>
      <c r="AY171" s="236" t="s">
        <v>132</v>
      </c>
      <c r="BK171" s="238">
        <f>SUM(BK172:BK173)</f>
        <v>0</v>
      </c>
    </row>
    <row r="172" s="2" customFormat="1" ht="33" customHeight="1">
      <c r="A172" s="35"/>
      <c r="B172" s="36"/>
      <c r="C172" s="241" t="s">
        <v>249</v>
      </c>
      <c r="D172" s="241" t="s">
        <v>135</v>
      </c>
      <c r="E172" s="242" t="s">
        <v>324</v>
      </c>
      <c r="F172" s="243" t="s">
        <v>325</v>
      </c>
      <c r="G172" s="244" t="s">
        <v>142</v>
      </c>
      <c r="H172" s="245">
        <v>205.744</v>
      </c>
      <c r="I172" s="246"/>
      <c r="J172" s="247">
        <f>ROUND(I172*H172,2)</f>
        <v>0</v>
      </c>
      <c r="K172" s="248"/>
      <c r="L172" s="41"/>
      <c r="M172" s="249" t="s">
        <v>1</v>
      </c>
      <c r="N172" s="250" t="s">
        <v>41</v>
      </c>
      <c r="O172" s="88"/>
      <c r="P172" s="251">
        <f>O172*H172</f>
        <v>0</v>
      </c>
      <c r="Q172" s="251">
        <v>0.00021330000000000001</v>
      </c>
      <c r="R172" s="251">
        <f>Q172*H172</f>
        <v>0.043885195200000005</v>
      </c>
      <c r="S172" s="251">
        <v>0</v>
      </c>
      <c r="T172" s="25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3" t="s">
        <v>192</v>
      </c>
      <c r="AT172" s="253" t="s">
        <v>135</v>
      </c>
      <c r="AU172" s="253" t="s">
        <v>87</v>
      </c>
      <c r="AY172" s="14" t="s">
        <v>132</v>
      </c>
      <c r="BE172" s="254">
        <f>IF(N172="základná",J172,0)</f>
        <v>0</v>
      </c>
      <c r="BF172" s="254">
        <f>IF(N172="znížená",J172,0)</f>
        <v>0</v>
      </c>
      <c r="BG172" s="254">
        <f>IF(N172="zákl. prenesená",J172,0)</f>
        <v>0</v>
      </c>
      <c r="BH172" s="254">
        <f>IF(N172="zníž. prenesená",J172,0)</f>
        <v>0</v>
      </c>
      <c r="BI172" s="254">
        <f>IF(N172="nulová",J172,0)</f>
        <v>0</v>
      </c>
      <c r="BJ172" s="14" t="s">
        <v>87</v>
      </c>
      <c r="BK172" s="254">
        <f>ROUND(I172*H172,2)</f>
        <v>0</v>
      </c>
      <c r="BL172" s="14" t="s">
        <v>192</v>
      </c>
      <c r="BM172" s="253" t="s">
        <v>326</v>
      </c>
    </row>
    <row r="173" s="2" customFormat="1" ht="33" customHeight="1">
      <c r="A173" s="35"/>
      <c r="B173" s="36"/>
      <c r="C173" s="241" t="s">
        <v>327</v>
      </c>
      <c r="D173" s="241" t="s">
        <v>135</v>
      </c>
      <c r="E173" s="242" t="s">
        <v>328</v>
      </c>
      <c r="F173" s="243" t="s">
        <v>329</v>
      </c>
      <c r="G173" s="244" t="s">
        <v>142</v>
      </c>
      <c r="H173" s="245">
        <v>205.744</v>
      </c>
      <c r="I173" s="246"/>
      <c r="J173" s="247">
        <f>ROUND(I173*H173,2)</f>
        <v>0</v>
      </c>
      <c r="K173" s="248"/>
      <c r="L173" s="41"/>
      <c r="M173" s="255" t="s">
        <v>1</v>
      </c>
      <c r="N173" s="256" t="s">
        <v>41</v>
      </c>
      <c r="O173" s="257"/>
      <c r="P173" s="258">
        <f>O173*H173</f>
        <v>0</v>
      </c>
      <c r="Q173" s="258">
        <v>0.00033330000000000002</v>
      </c>
      <c r="R173" s="258">
        <f>Q173*H173</f>
        <v>0.068574475199999999</v>
      </c>
      <c r="S173" s="258">
        <v>0</v>
      </c>
      <c r="T173" s="25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3" t="s">
        <v>192</v>
      </c>
      <c r="AT173" s="253" t="s">
        <v>135</v>
      </c>
      <c r="AU173" s="253" t="s">
        <v>87</v>
      </c>
      <c r="AY173" s="14" t="s">
        <v>132</v>
      </c>
      <c r="BE173" s="254">
        <f>IF(N173="základná",J173,0)</f>
        <v>0</v>
      </c>
      <c r="BF173" s="254">
        <f>IF(N173="znížená",J173,0)</f>
        <v>0</v>
      </c>
      <c r="BG173" s="254">
        <f>IF(N173="zákl. prenesená",J173,0)</f>
        <v>0</v>
      </c>
      <c r="BH173" s="254">
        <f>IF(N173="zníž. prenesená",J173,0)</f>
        <v>0</v>
      </c>
      <c r="BI173" s="254">
        <f>IF(N173="nulová",J173,0)</f>
        <v>0</v>
      </c>
      <c r="BJ173" s="14" t="s">
        <v>87</v>
      </c>
      <c r="BK173" s="254">
        <f>ROUND(I173*H173,2)</f>
        <v>0</v>
      </c>
      <c r="BL173" s="14" t="s">
        <v>192</v>
      </c>
      <c r="BM173" s="253" t="s">
        <v>330</v>
      </c>
    </row>
    <row r="174" s="2" customFormat="1" ht="6.96" customHeight="1">
      <c r="A174" s="35"/>
      <c r="B174" s="63"/>
      <c r="C174" s="64"/>
      <c r="D174" s="64"/>
      <c r="E174" s="64"/>
      <c r="F174" s="64"/>
      <c r="G174" s="64"/>
      <c r="H174" s="64"/>
      <c r="I174" s="189"/>
      <c r="J174" s="64"/>
      <c r="K174" s="64"/>
      <c r="L174" s="41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sheet="1" autoFilter="0" formatColumns="0" formatRows="0" objects="1" scenarios="1" spinCount="100000" saltValue="0oVTlbJSdur9PmwL5yM7uhalfuoUSnFtqLNJyWUvdxE5NWRwKQlt4SeS7F8riP/SVMfkH5MC8rYON8YPMeoVCw==" hashValue="VtHQIpYdyL9QUmIzvetPHAs1mddrFZZOTGMVA+ZLoyNqiVX1D7vzRTQF/2frjnblxjPxWRWlXMUuounEUdcaJQ==" algorithmName="SHA-512" password="CC35"/>
  <autoFilter ref="C129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331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ROUND(J125,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ROUND((SUM(BE125:BE203)),  2)</f>
        <v>0</v>
      </c>
      <c r="G35" s="35"/>
      <c r="H35" s="35"/>
      <c r="I35" s="168">
        <v>0.20000000000000001</v>
      </c>
      <c r="J35" s="167">
        <f>ROUND(((SUM(BE125:BE203))*I35),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ROUND((SUM(BF125:BF203)),  2)</f>
        <v>0</v>
      </c>
      <c r="G36" s="35"/>
      <c r="H36" s="35"/>
      <c r="I36" s="168">
        <v>0.20000000000000001</v>
      </c>
      <c r="J36" s="167">
        <f>ROUND(((SUM(BF125:BF203))*I36),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ROUND((SUM(BG125:BG203)),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ROUND((SUM(BH125:BH203)),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ROUND((SUM(BI125:BI203)),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3 - Zdravotno-technické zariadenia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J125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332</v>
      </c>
      <c r="E99" s="202"/>
      <c r="F99" s="202"/>
      <c r="G99" s="202"/>
      <c r="H99" s="202"/>
      <c r="I99" s="203"/>
      <c r="J99" s="204">
        <f>J126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333</v>
      </c>
      <c r="E100" s="208"/>
      <c r="F100" s="208"/>
      <c r="G100" s="208"/>
      <c r="H100" s="208"/>
      <c r="I100" s="209"/>
      <c r="J100" s="210">
        <f>J127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30"/>
      <c r="D101" s="207" t="s">
        <v>334</v>
      </c>
      <c r="E101" s="208"/>
      <c r="F101" s="208"/>
      <c r="G101" s="208"/>
      <c r="H101" s="208"/>
      <c r="I101" s="209"/>
      <c r="J101" s="210">
        <f>J131</f>
        <v>0</v>
      </c>
      <c r="K101" s="130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130"/>
      <c r="D102" s="207" t="s">
        <v>335</v>
      </c>
      <c r="E102" s="208"/>
      <c r="F102" s="208"/>
      <c r="G102" s="208"/>
      <c r="H102" s="208"/>
      <c r="I102" s="209"/>
      <c r="J102" s="210">
        <f>J146</f>
        <v>0</v>
      </c>
      <c r="K102" s="130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30"/>
      <c r="D103" s="207" t="s">
        <v>336</v>
      </c>
      <c r="E103" s="208"/>
      <c r="F103" s="208"/>
      <c r="G103" s="208"/>
      <c r="H103" s="208"/>
      <c r="I103" s="209"/>
      <c r="J103" s="210">
        <f>J166</f>
        <v>0</v>
      </c>
      <c r="K103" s="130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151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189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192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118</v>
      </c>
      <c r="D110" s="37"/>
      <c r="E110" s="37"/>
      <c r="F110" s="37"/>
      <c r="G110" s="37"/>
      <c r="H110" s="37"/>
      <c r="I110" s="151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151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151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93" t="str">
        <f>E7</f>
        <v>PROVINČNÝ DOM Č. 12 (GALÉRIA)</v>
      </c>
      <c r="F113" s="29"/>
      <c r="G113" s="29"/>
      <c r="H113" s="29"/>
      <c r="I113" s="151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1" customFormat="1" ht="12" customHeight="1">
      <c r="B114" s="18"/>
      <c r="C114" s="29" t="s">
        <v>104</v>
      </c>
      <c r="D114" s="19"/>
      <c r="E114" s="19"/>
      <c r="F114" s="19"/>
      <c r="G114" s="19"/>
      <c r="H114" s="19"/>
      <c r="I114" s="143"/>
      <c r="J114" s="19"/>
      <c r="K114" s="19"/>
      <c r="L114" s="17"/>
    </row>
    <row r="115" s="2" customFormat="1" ht="16.5" customHeight="1">
      <c r="A115" s="35"/>
      <c r="B115" s="36"/>
      <c r="C115" s="37"/>
      <c r="D115" s="37"/>
      <c r="E115" s="193" t="s">
        <v>105</v>
      </c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106</v>
      </c>
      <c r="D116" s="37"/>
      <c r="E116" s="37"/>
      <c r="F116" s="37"/>
      <c r="G116" s="37"/>
      <c r="H116" s="37"/>
      <c r="I116" s="15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E11</f>
        <v>3 - Zdravotno-technické zariadenia</v>
      </c>
      <c r="F117" s="37"/>
      <c r="G117" s="37"/>
      <c r="H117" s="37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15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F14</f>
        <v>STARÁ ĽUBOVŇA</v>
      </c>
      <c r="G119" s="37"/>
      <c r="H119" s="37"/>
      <c r="I119" s="153" t="s">
        <v>22</v>
      </c>
      <c r="J119" s="76" t="str">
        <f>IF(J14="","",J14)</f>
        <v>10. 2. 2020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5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24</v>
      </c>
      <c r="D121" s="37"/>
      <c r="E121" s="37"/>
      <c r="F121" s="24" t="str">
        <f>E17</f>
        <v>Mesto Stará Ľubovňa</v>
      </c>
      <c r="G121" s="37"/>
      <c r="H121" s="37"/>
      <c r="I121" s="153" t="s">
        <v>30</v>
      </c>
      <c r="J121" s="33" t="str">
        <f>E23</f>
        <v>Ing. Vladislav Slosarčik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28</v>
      </c>
      <c r="D122" s="37"/>
      <c r="E122" s="37"/>
      <c r="F122" s="24" t="str">
        <f>IF(E20="","",E20)</f>
        <v>Vyplň údaj</v>
      </c>
      <c r="G122" s="37"/>
      <c r="H122" s="37"/>
      <c r="I122" s="153" t="s">
        <v>33</v>
      </c>
      <c r="J122" s="33" t="str">
        <f>E26</f>
        <v>Ing. Vladislav Slosarčik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151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212"/>
      <c r="B124" s="213"/>
      <c r="C124" s="214" t="s">
        <v>119</v>
      </c>
      <c r="D124" s="215" t="s">
        <v>60</v>
      </c>
      <c r="E124" s="215" t="s">
        <v>56</v>
      </c>
      <c r="F124" s="215" t="s">
        <v>57</v>
      </c>
      <c r="G124" s="215" t="s">
        <v>120</v>
      </c>
      <c r="H124" s="215" t="s">
        <v>121</v>
      </c>
      <c r="I124" s="216" t="s">
        <v>122</v>
      </c>
      <c r="J124" s="217" t="s">
        <v>110</v>
      </c>
      <c r="K124" s="218" t="s">
        <v>123</v>
      </c>
      <c r="L124" s="219"/>
      <c r="M124" s="97" t="s">
        <v>1</v>
      </c>
      <c r="N124" s="98" t="s">
        <v>39</v>
      </c>
      <c r="O124" s="98" t="s">
        <v>124</v>
      </c>
      <c r="P124" s="98" t="s">
        <v>125</v>
      </c>
      <c r="Q124" s="98" t="s">
        <v>126</v>
      </c>
      <c r="R124" s="98" t="s">
        <v>127</v>
      </c>
      <c r="S124" s="98" t="s">
        <v>128</v>
      </c>
      <c r="T124" s="99" t="s">
        <v>129</v>
      </c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</row>
    <row r="125" s="2" customFormat="1" ht="22.8" customHeight="1">
      <c r="A125" s="35"/>
      <c r="B125" s="36"/>
      <c r="C125" s="104" t="s">
        <v>111</v>
      </c>
      <c r="D125" s="37"/>
      <c r="E125" s="37"/>
      <c r="F125" s="37"/>
      <c r="G125" s="37"/>
      <c r="H125" s="37"/>
      <c r="I125" s="151"/>
      <c r="J125" s="220">
        <f>BK125</f>
        <v>0</v>
      </c>
      <c r="K125" s="37"/>
      <c r="L125" s="41"/>
      <c r="M125" s="100"/>
      <c r="N125" s="221"/>
      <c r="O125" s="101"/>
      <c r="P125" s="222">
        <f>P126</f>
        <v>0</v>
      </c>
      <c r="Q125" s="101"/>
      <c r="R125" s="222">
        <f>R126</f>
        <v>0.22276933999999996</v>
      </c>
      <c r="S125" s="101"/>
      <c r="T125" s="223">
        <f>T126</f>
        <v>0.10333000000000001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112</v>
      </c>
      <c r="BK125" s="224">
        <f>BK126</f>
        <v>0</v>
      </c>
    </row>
    <row r="126" s="12" customFormat="1" ht="25.92" customHeight="1">
      <c r="A126" s="12"/>
      <c r="B126" s="225"/>
      <c r="C126" s="226"/>
      <c r="D126" s="227" t="s">
        <v>74</v>
      </c>
      <c r="E126" s="228" t="s">
        <v>185</v>
      </c>
      <c r="F126" s="228" t="s">
        <v>337</v>
      </c>
      <c r="G126" s="226"/>
      <c r="H126" s="226"/>
      <c r="I126" s="229"/>
      <c r="J126" s="230">
        <f>BK126</f>
        <v>0</v>
      </c>
      <c r="K126" s="226"/>
      <c r="L126" s="231"/>
      <c r="M126" s="232"/>
      <c r="N126" s="233"/>
      <c r="O126" s="233"/>
      <c r="P126" s="234">
        <f>P127+P131+P146+P166</f>
        <v>0</v>
      </c>
      <c r="Q126" s="233"/>
      <c r="R126" s="234">
        <f>R127+R131+R146+R166</f>
        <v>0.22276933999999996</v>
      </c>
      <c r="S126" s="233"/>
      <c r="T126" s="235">
        <f>T127+T131+T146+T166</f>
        <v>0.10333000000000001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6" t="s">
        <v>87</v>
      </c>
      <c r="AT126" s="237" t="s">
        <v>74</v>
      </c>
      <c r="AU126" s="237" t="s">
        <v>75</v>
      </c>
      <c r="AY126" s="236" t="s">
        <v>132</v>
      </c>
      <c r="BK126" s="238">
        <f>BK127+BK131+BK146+BK166</f>
        <v>0</v>
      </c>
    </row>
    <row r="127" s="12" customFormat="1" ht="22.8" customHeight="1">
      <c r="A127" s="12"/>
      <c r="B127" s="225"/>
      <c r="C127" s="226"/>
      <c r="D127" s="227" t="s">
        <v>74</v>
      </c>
      <c r="E127" s="239" t="s">
        <v>338</v>
      </c>
      <c r="F127" s="239" t="s">
        <v>339</v>
      </c>
      <c r="G127" s="226"/>
      <c r="H127" s="226"/>
      <c r="I127" s="229"/>
      <c r="J127" s="240">
        <f>BK127</f>
        <v>0</v>
      </c>
      <c r="K127" s="226"/>
      <c r="L127" s="231"/>
      <c r="M127" s="232"/>
      <c r="N127" s="233"/>
      <c r="O127" s="233"/>
      <c r="P127" s="234">
        <f>SUM(P128:P130)</f>
        <v>0</v>
      </c>
      <c r="Q127" s="233"/>
      <c r="R127" s="234">
        <f>SUM(R128:R130)</f>
        <v>0.0022230000000000001</v>
      </c>
      <c r="S127" s="233"/>
      <c r="T127" s="235">
        <f>SUM(T128:T130)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6" t="s">
        <v>87</v>
      </c>
      <c r="AT127" s="237" t="s">
        <v>74</v>
      </c>
      <c r="AU127" s="237" t="s">
        <v>82</v>
      </c>
      <c r="AY127" s="236" t="s">
        <v>132</v>
      </c>
      <c r="BK127" s="238">
        <f>SUM(BK128:BK130)</f>
        <v>0</v>
      </c>
    </row>
    <row r="128" s="2" customFormat="1" ht="21.75" customHeight="1">
      <c r="A128" s="35"/>
      <c r="B128" s="36"/>
      <c r="C128" s="241" t="s">
        <v>82</v>
      </c>
      <c r="D128" s="241" t="s">
        <v>135</v>
      </c>
      <c r="E128" s="242" t="s">
        <v>340</v>
      </c>
      <c r="F128" s="243" t="s">
        <v>341</v>
      </c>
      <c r="G128" s="244" t="s">
        <v>342</v>
      </c>
      <c r="H128" s="245">
        <v>27</v>
      </c>
      <c r="I128" s="246"/>
      <c r="J128" s="247">
        <f>ROUND(I128*H128,2)</f>
        <v>0</v>
      </c>
      <c r="K128" s="248"/>
      <c r="L128" s="41"/>
      <c r="M128" s="249" t="s">
        <v>1</v>
      </c>
      <c r="N128" s="250" t="s">
        <v>41</v>
      </c>
      <c r="O128" s="88"/>
      <c r="P128" s="251">
        <f>O128*H128</f>
        <v>0</v>
      </c>
      <c r="Q128" s="251">
        <v>9.0000000000000002E-06</v>
      </c>
      <c r="R128" s="251">
        <f>Q128*H128</f>
        <v>0.000243</v>
      </c>
      <c r="S128" s="251">
        <v>0</v>
      </c>
      <c r="T128" s="25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53" t="s">
        <v>192</v>
      </c>
      <c r="AT128" s="253" t="s">
        <v>135</v>
      </c>
      <c r="AU128" s="253" t="s">
        <v>87</v>
      </c>
      <c r="AY128" s="14" t="s">
        <v>132</v>
      </c>
      <c r="BE128" s="254">
        <f>IF(N128="základná",J128,0)</f>
        <v>0</v>
      </c>
      <c r="BF128" s="254">
        <f>IF(N128="znížená",J128,0)</f>
        <v>0</v>
      </c>
      <c r="BG128" s="254">
        <f>IF(N128="zákl. prenesená",J128,0)</f>
        <v>0</v>
      </c>
      <c r="BH128" s="254">
        <f>IF(N128="zníž. prenesená",J128,0)</f>
        <v>0</v>
      </c>
      <c r="BI128" s="254">
        <f>IF(N128="nulová",J128,0)</f>
        <v>0</v>
      </c>
      <c r="BJ128" s="14" t="s">
        <v>87</v>
      </c>
      <c r="BK128" s="254">
        <f>ROUND(I128*H128,2)</f>
        <v>0</v>
      </c>
      <c r="BL128" s="14" t="s">
        <v>192</v>
      </c>
      <c r="BM128" s="253" t="s">
        <v>343</v>
      </c>
    </row>
    <row r="129" s="2" customFormat="1" ht="16.5" customHeight="1">
      <c r="A129" s="35"/>
      <c r="B129" s="36"/>
      <c r="C129" s="260" t="s">
        <v>87</v>
      </c>
      <c r="D129" s="260" t="s">
        <v>214</v>
      </c>
      <c r="E129" s="261" t="s">
        <v>344</v>
      </c>
      <c r="F129" s="262" t="s">
        <v>345</v>
      </c>
      <c r="G129" s="263" t="s">
        <v>342</v>
      </c>
      <c r="H129" s="264">
        <v>9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41</v>
      </c>
      <c r="O129" s="88"/>
      <c r="P129" s="251">
        <f>O129*H129</f>
        <v>0</v>
      </c>
      <c r="Q129" s="251">
        <v>4.0000000000000003E-05</v>
      </c>
      <c r="R129" s="251">
        <f>Q129*H129</f>
        <v>0.00036000000000000002</v>
      </c>
      <c r="S129" s="251">
        <v>0</v>
      </c>
      <c r="T129" s="25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53" t="s">
        <v>249</v>
      </c>
      <c r="AT129" s="253" t="s">
        <v>214</v>
      </c>
      <c r="AU129" s="253" t="s">
        <v>87</v>
      </c>
      <c r="AY129" s="14" t="s">
        <v>132</v>
      </c>
      <c r="BE129" s="254">
        <f>IF(N129="základná",J129,0)</f>
        <v>0</v>
      </c>
      <c r="BF129" s="254">
        <f>IF(N129="znížená",J129,0)</f>
        <v>0</v>
      </c>
      <c r="BG129" s="254">
        <f>IF(N129="zákl. prenesená",J129,0)</f>
        <v>0</v>
      </c>
      <c r="BH129" s="254">
        <f>IF(N129="zníž. prenesená",J129,0)</f>
        <v>0</v>
      </c>
      <c r="BI129" s="254">
        <f>IF(N129="nulová",J129,0)</f>
        <v>0</v>
      </c>
      <c r="BJ129" s="14" t="s">
        <v>87</v>
      </c>
      <c r="BK129" s="254">
        <f>ROUND(I129*H129,2)</f>
        <v>0</v>
      </c>
      <c r="BL129" s="14" t="s">
        <v>192</v>
      </c>
      <c r="BM129" s="253" t="s">
        <v>346</v>
      </c>
    </row>
    <row r="130" s="2" customFormat="1" ht="16.5" customHeight="1">
      <c r="A130" s="35"/>
      <c r="B130" s="36"/>
      <c r="C130" s="260" t="s">
        <v>91</v>
      </c>
      <c r="D130" s="260" t="s">
        <v>214</v>
      </c>
      <c r="E130" s="261" t="s">
        <v>347</v>
      </c>
      <c r="F130" s="262" t="s">
        <v>348</v>
      </c>
      <c r="G130" s="263" t="s">
        <v>342</v>
      </c>
      <c r="H130" s="264">
        <v>18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41</v>
      </c>
      <c r="O130" s="88"/>
      <c r="P130" s="251">
        <f>O130*H130</f>
        <v>0</v>
      </c>
      <c r="Q130" s="251">
        <v>9.0000000000000006E-05</v>
      </c>
      <c r="R130" s="251">
        <f>Q130*H130</f>
        <v>0.0016200000000000001</v>
      </c>
      <c r="S130" s="251">
        <v>0</v>
      </c>
      <c r="T130" s="25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249</v>
      </c>
      <c r="AT130" s="253" t="s">
        <v>214</v>
      </c>
      <c r="AU130" s="253" t="s">
        <v>87</v>
      </c>
      <c r="AY130" s="14" t="s">
        <v>132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87</v>
      </c>
      <c r="BK130" s="254">
        <f>ROUND(I130*H130,2)</f>
        <v>0</v>
      </c>
      <c r="BL130" s="14" t="s">
        <v>192</v>
      </c>
      <c r="BM130" s="253" t="s">
        <v>349</v>
      </c>
    </row>
    <row r="131" s="12" customFormat="1" ht="22.8" customHeight="1">
      <c r="A131" s="12"/>
      <c r="B131" s="225"/>
      <c r="C131" s="226"/>
      <c r="D131" s="227" t="s">
        <v>74</v>
      </c>
      <c r="E131" s="239" t="s">
        <v>350</v>
      </c>
      <c r="F131" s="239" t="s">
        <v>351</v>
      </c>
      <c r="G131" s="226"/>
      <c r="H131" s="226"/>
      <c r="I131" s="229"/>
      <c r="J131" s="240">
        <f>BK131</f>
        <v>0</v>
      </c>
      <c r="K131" s="226"/>
      <c r="L131" s="231"/>
      <c r="M131" s="232"/>
      <c r="N131" s="233"/>
      <c r="O131" s="233"/>
      <c r="P131" s="234">
        <f>SUM(P132:P145)</f>
        <v>0</v>
      </c>
      <c r="Q131" s="233"/>
      <c r="R131" s="234">
        <f>SUM(R132:R145)</f>
        <v>0.018888519999999999</v>
      </c>
      <c r="S131" s="233"/>
      <c r="T131" s="235">
        <f>SUM(T132:T145)</f>
        <v>0.014459999999999999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6" t="s">
        <v>87</v>
      </c>
      <c r="AT131" s="237" t="s">
        <v>74</v>
      </c>
      <c r="AU131" s="237" t="s">
        <v>82</v>
      </c>
      <c r="AY131" s="236" t="s">
        <v>132</v>
      </c>
      <c r="BK131" s="238">
        <f>SUM(BK132:BK145)</f>
        <v>0</v>
      </c>
    </row>
    <row r="132" s="2" customFormat="1" ht="21.75" customHeight="1">
      <c r="A132" s="35"/>
      <c r="B132" s="36"/>
      <c r="C132" s="241" t="s">
        <v>94</v>
      </c>
      <c r="D132" s="241" t="s">
        <v>135</v>
      </c>
      <c r="E132" s="242" t="s">
        <v>352</v>
      </c>
      <c r="F132" s="243" t="s">
        <v>353</v>
      </c>
      <c r="G132" s="244" t="s">
        <v>155</v>
      </c>
      <c r="H132" s="245">
        <v>1</v>
      </c>
      <c r="I132" s="246"/>
      <c r="J132" s="247">
        <f>ROUND(I132*H132,2)</f>
        <v>0</v>
      </c>
      <c r="K132" s="248"/>
      <c r="L132" s="41"/>
      <c r="M132" s="249" t="s">
        <v>1</v>
      </c>
      <c r="N132" s="250" t="s">
        <v>41</v>
      </c>
      <c r="O132" s="88"/>
      <c r="P132" s="251">
        <f>O132*H132</f>
        <v>0</v>
      </c>
      <c r="Q132" s="251">
        <v>0.00089346</v>
      </c>
      <c r="R132" s="251">
        <f>Q132*H132</f>
        <v>0.00089346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192</v>
      </c>
      <c r="AT132" s="253" t="s">
        <v>135</v>
      </c>
      <c r="AU132" s="253" t="s">
        <v>87</v>
      </c>
      <c r="AY132" s="14" t="s">
        <v>132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87</v>
      </c>
      <c r="BK132" s="254">
        <f>ROUND(I132*H132,2)</f>
        <v>0</v>
      </c>
      <c r="BL132" s="14" t="s">
        <v>192</v>
      </c>
      <c r="BM132" s="253" t="s">
        <v>354</v>
      </c>
    </row>
    <row r="133" s="2" customFormat="1" ht="21.75" customHeight="1">
      <c r="A133" s="35"/>
      <c r="B133" s="36"/>
      <c r="C133" s="241" t="s">
        <v>97</v>
      </c>
      <c r="D133" s="241" t="s">
        <v>135</v>
      </c>
      <c r="E133" s="242" t="s">
        <v>355</v>
      </c>
      <c r="F133" s="243" t="s">
        <v>356</v>
      </c>
      <c r="G133" s="244" t="s">
        <v>155</v>
      </c>
      <c r="H133" s="245">
        <v>1</v>
      </c>
      <c r="I133" s="246"/>
      <c r="J133" s="247">
        <f>ROUND(I133*H133,2)</f>
        <v>0</v>
      </c>
      <c r="K133" s="248"/>
      <c r="L133" s="41"/>
      <c r="M133" s="249" t="s">
        <v>1</v>
      </c>
      <c r="N133" s="250" t="s">
        <v>41</v>
      </c>
      <c r="O133" s="88"/>
      <c r="P133" s="251">
        <f>O133*H133</f>
        <v>0</v>
      </c>
      <c r="Q133" s="251">
        <v>0.0012880000000000001</v>
      </c>
      <c r="R133" s="251">
        <f>Q133*H133</f>
        <v>0.0012880000000000001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192</v>
      </c>
      <c r="AT133" s="253" t="s">
        <v>135</v>
      </c>
      <c r="AU133" s="253" t="s">
        <v>87</v>
      </c>
      <c r="AY133" s="14" t="s">
        <v>132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87</v>
      </c>
      <c r="BK133" s="254">
        <f>ROUND(I133*H133,2)</f>
        <v>0</v>
      </c>
      <c r="BL133" s="14" t="s">
        <v>192</v>
      </c>
      <c r="BM133" s="253" t="s">
        <v>357</v>
      </c>
    </row>
    <row r="134" s="2" customFormat="1" ht="21.75" customHeight="1">
      <c r="A134" s="35"/>
      <c r="B134" s="36"/>
      <c r="C134" s="241" t="s">
        <v>100</v>
      </c>
      <c r="D134" s="241" t="s">
        <v>135</v>
      </c>
      <c r="E134" s="242" t="s">
        <v>358</v>
      </c>
      <c r="F134" s="243" t="s">
        <v>359</v>
      </c>
      <c r="G134" s="244" t="s">
        <v>342</v>
      </c>
      <c r="H134" s="245">
        <v>7</v>
      </c>
      <c r="I134" s="246"/>
      <c r="J134" s="247">
        <f>ROUND(I134*H134,2)</f>
        <v>0</v>
      </c>
      <c r="K134" s="248"/>
      <c r="L134" s="41"/>
      <c r="M134" s="249" t="s">
        <v>1</v>
      </c>
      <c r="N134" s="250" t="s">
        <v>41</v>
      </c>
      <c r="O134" s="88"/>
      <c r="P134" s="251">
        <f>O134*H134</f>
        <v>0</v>
      </c>
      <c r="Q134" s="251">
        <v>0.00172712</v>
      </c>
      <c r="R134" s="251">
        <f>Q134*H134</f>
        <v>0.012089839999999999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192</v>
      </c>
      <c r="AT134" s="253" t="s">
        <v>135</v>
      </c>
      <c r="AU134" s="253" t="s">
        <v>87</v>
      </c>
      <c r="AY134" s="14" t="s">
        <v>132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87</v>
      </c>
      <c r="BK134" s="254">
        <f>ROUND(I134*H134,2)</f>
        <v>0</v>
      </c>
      <c r="BL134" s="14" t="s">
        <v>192</v>
      </c>
      <c r="BM134" s="253" t="s">
        <v>360</v>
      </c>
    </row>
    <row r="135" s="2" customFormat="1" ht="21.75" customHeight="1">
      <c r="A135" s="35"/>
      <c r="B135" s="36"/>
      <c r="C135" s="241" t="s">
        <v>157</v>
      </c>
      <c r="D135" s="241" t="s">
        <v>135</v>
      </c>
      <c r="E135" s="242" t="s">
        <v>361</v>
      </c>
      <c r="F135" s="243" t="s">
        <v>362</v>
      </c>
      <c r="G135" s="244" t="s">
        <v>342</v>
      </c>
      <c r="H135" s="245">
        <v>5</v>
      </c>
      <c r="I135" s="246"/>
      <c r="J135" s="247">
        <f>ROUND(I135*H135,2)</f>
        <v>0</v>
      </c>
      <c r="K135" s="248"/>
      <c r="L135" s="41"/>
      <c r="M135" s="249" t="s">
        <v>1</v>
      </c>
      <c r="N135" s="250" t="s">
        <v>41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0.0020999999999999999</v>
      </c>
      <c r="T135" s="252">
        <f>S135*H135</f>
        <v>0.010499999999999999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192</v>
      </c>
      <c r="AT135" s="253" t="s">
        <v>135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192</v>
      </c>
      <c r="BM135" s="253" t="s">
        <v>363</v>
      </c>
    </row>
    <row r="136" s="2" customFormat="1" ht="21.75" customHeight="1">
      <c r="A136" s="35"/>
      <c r="B136" s="36"/>
      <c r="C136" s="241" t="s">
        <v>161</v>
      </c>
      <c r="D136" s="241" t="s">
        <v>135</v>
      </c>
      <c r="E136" s="242" t="s">
        <v>364</v>
      </c>
      <c r="F136" s="243" t="s">
        <v>365</v>
      </c>
      <c r="G136" s="244" t="s">
        <v>342</v>
      </c>
      <c r="H136" s="245">
        <v>2</v>
      </c>
      <c r="I136" s="246"/>
      <c r="J136" s="247">
        <f>ROUND(I136*H136,2)</f>
        <v>0</v>
      </c>
      <c r="K136" s="248"/>
      <c r="L136" s="41"/>
      <c r="M136" s="249" t="s">
        <v>1</v>
      </c>
      <c r="N136" s="250" t="s">
        <v>41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0.00198</v>
      </c>
      <c r="T136" s="252">
        <f>S136*H136</f>
        <v>0.00396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192</v>
      </c>
      <c r="AT136" s="253" t="s">
        <v>135</v>
      </c>
      <c r="AU136" s="253" t="s">
        <v>87</v>
      </c>
      <c r="AY136" s="14" t="s">
        <v>132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87</v>
      </c>
      <c r="BK136" s="254">
        <f>ROUND(I136*H136,2)</f>
        <v>0</v>
      </c>
      <c r="BL136" s="14" t="s">
        <v>192</v>
      </c>
      <c r="BM136" s="253" t="s">
        <v>366</v>
      </c>
    </row>
    <row r="137" s="2" customFormat="1" ht="21.75" customHeight="1">
      <c r="A137" s="35"/>
      <c r="B137" s="36"/>
      <c r="C137" s="241" t="s">
        <v>133</v>
      </c>
      <c r="D137" s="241" t="s">
        <v>135</v>
      </c>
      <c r="E137" s="242" t="s">
        <v>367</v>
      </c>
      <c r="F137" s="243" t="s">
        <v>368</v>
      </c>
      <c r="G137" s="244" t="s">
        <v>342</v>
      </c>
      <c r="H137" s="245">
        <v>1</v>
      </c>
      <c r="I137" s="246"/>
      <c r="J137" s="247">
        <f>ROUND(I137*H137,2)</f>
        <v>0</v>
      </c>
      <c r="K137" s="248"/>
      <c r="L137" s="41"/>
      <c r="M137" s="249" t="s">
        <v>1</v>
      </c>
      <c r="N137" s="250" t="s">
        <v>41</v>
      </c>
      <c r="O137" s="88"/>
      <c r="P137" s="251">
        <f>O137*H137</f>
        <v>0</v>
      </c>
      <c r="Q137" s="251">
        <v>0.00048232</v>
      </c>
      <c r="R137" s="251">
        <f>Q137*H137</f>
        <v>0.00048232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192</v>
      </c>
      <c r="AT137" s="253" t="s">
        <v>135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192</v>
      </c>
      <c r="BM137" s="253" t="s">
        <v>369</v>
      </c>
    </row>
    <row r="138" s="2" customFormat="1" ht="21.75" customHeight="1">
      <c r="A138" s="35"/>
      <c r="B138" s="36"/>
      <c r="C138" s="241" t="s">
        <v>169</v>
      </c>
      <c r="D138" s="241" t="s">
        <v>135</v>
      </c>
      <c r="E138" s="242" t="s">
        <v>370</v>
      </c>
      <c r="F138" s="243" t="s">
        <v>371</v>
      </c>
      <c r="G138" s="244" t="s">
        <v>342</v>
      </c>
      <c r="H138" s="245">
        <v>5</v>
      </c>
      <c r="I138" s="246"/>
      <c r="J138" s="247">
        <f>ROUND(I138*H138,2)</f>
        <v>0</v>
      </c>
      <c r="K138" s="248"/>
      <c r="L138" s="41"/>
      <c r="M138" s="249" t="s">
        <v>1</v>
      </c>
      <c r="N138" s="250" t="s">
        <v>41</v>
      </c>
      <c r="O138" s="88"/>
      <c r="P138" s="251">
        <f>O138*H138</f>
        <v>0</v>
      </c>
      <c r="Q138" s="251">
        <v>0.00064698000000000002</v>
      </c>
      <c r="R138" s="251">
        <f>Q138*H138</f>
        <v>0.0032349000000000002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192</v>
      </c>
      <c r="AT138" s="253" t="s">
        <v>135</v>
      </c>
      <c r="AU138" s="253" t="s">
        <v>87</v>
      </c>
      <c r="AY138" s="14" t="s">
        <v>132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87</v>
      </c>
      <c r="BK138" s="254">
        <f>ROUND(I138*H138,2)</f>
        <v>0</v>
      </c>
      <c r="BL138" s="14" t="s">
        <v>192</v>
      </c>
      <c r="BM138" s="253" t="s">
        <v>372</v>
      </c>
    </row>
    <row r="139" s="2" customFormat="1" ht="16.5" customHeight="1">
      <c r="A139" s="35"/>
      <c r="B139" s="36"/>
      <c r="C139" s="260" t="s">
        <v>173</v>
      </c>
      <c r="D139" s="260" t="s">
        <v>214</v>
      </c>
      <c r="E139" s="261" t="s">
        <v>373</v>
      </c>
      <c r="F139" s="262" t="s">
        <v>374</v>
      </c>
      <c r="G139" s="263" t="s">
        <v>155</v>
      </c>
      <c r="H139" s="264">
        <v>3</v>
      </c>
      <c r="I139" s="265"/>
      <c r="J139" s="266">
        <f>ROUND(I139*H139,2)</f>
        <v>0</v>
      </c>
      <c r="K139" s="267"/>
      <c r="L139" s="268"/>
      <c r="M139" s="269" t="s">
        <v>1</v>
      </c>
      <c r="N139" s="270" t="s">
        <v>41</v>
      </c>
      <c r="O139" s="88"/>
      <c r="P139" s="251">
        <f>O139*H139</f>
        <v>0</v>
      </c>
      <c r="Q139" s="251">
        <v>0.00029999999999999997</v>
      </c>
      <c r="R139" s="251">
        <f>Q139*H139</f>
        <v>0.00089999999999999998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249</v>
      </c>
      <c r="AT139" s="253" t="s">
        <v>214</v>
      </c>
      <c r="AU139" s="253" t="s">
        <v>87</v>
      </c>
      <c r="AY139" s="14" t="s">
        <v>132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87</v>
      </c>
      <c r="BK139" s="254">
        <f>ROUND(I139*H139,2)</f>
        <v>0</v>
      </c>
      <c r="BL139" s="14" t="s">
        <v>192</v>
      </c>
      <c r="BM139" s="253" t="s">
        <v>375</v>
      </c>
    </row>
    <row r="140" s="2" customFormat="1" ht="21.75" customHeight="1">
      <c r="A140" s="35"/>
      <c r="B140" s="36"/>
      <c r="C140" s="241" t="s">
        <v>177</v>
      </c>
      <c r="D140" s="241" t="s">
        <v>135</v>
      </c>
      <c r="E140" s="242" t="s">
        <v>376</v>
      </c>
      <c r="F140" s="243" t="s">
        <v>377</v>
      </c>
      <c r="G140" s="244" t="s">
        <v>155</v>
      </c>
      <c r="H140" s="245">
        <v>2</v>
      </c>
      <c r="I140" s="246"/>
      <c r="J140" s="247">
        <f>ROUND(I140*H140,2)</f>
        <v>0</v>
      </c>
      <c r="K140" s="248"/>
      <c r="L140" s="41"/>
      <c r="M140" s="249" t="s">
        <v>1</v>
      </c>
      <c r="N140" s="250" t="s">
        <v>41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192</v>
      </c>
      <c r="AT140" s="253" t="s">
        <v>135</v>
      </c>
      <c r="AU140" s="253" t="s">
        <v>87</v>
      </c>
      <c r="AY140" s="14" t="s">
        <v>132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87</v>
      </c>
      <c r="BK140" s="254">
        <f>ROUND(I140*H140,2)</f>
        <v>0</v>
      </c>
      <c r="BL140" s="14" t="s">
        <v>192</v>
      </c>
      <c r="BM140" s="253" t="s">
        <v>378</v>
      </c>
    </row>
    <row r="141" s="2" customFormat="1" ht="21.75" customHeight="1">
      <c r="A141" s="35"/>
      <c r="B141" s="36"/>
      <c r="C141" s="241" t="s">
        <v>181</v>
      </c>
      <c r="D141" s="241" t="s">
        <v>135</v>
      </c>
      <c r="E141" s="242" t="s">
        <v>379</v>
      </c>
      <c r="F141" s="243" t="s">
        <v>380</v>
      </c>
      <c r="G141" s="244" t="s">
        <v>155</v>
      </c>
      <c r="H141" s="245">
        <v>3</v>
      </c>
      <c r="I141" s="246"/>
      <c r="J141" s="247">
        <f>ROUND(I141*H141,2)</f>
        <v>0</v>
      </c>
      <c r="K141" s="248"/>
      <c r="L141" s="41"/>
      <c r="M141" s="249" t="s">
        <v>1</v>
      </c>
      <c r="N141" s="250" t="s">
        <v>41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192</v>
      </c>
      <c r="AT141" s="253" t="s">
        <v>135</v>
      </c>
      <c r="AU141" s="253" t="s">
        <v>87</v>
      </c>
      <c r="AY141" s="14" t="s">
        <v>132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87</v>
      </c>
      <c r="BK141" s="254">
        <f>ROUND(I141*H141,2)</f>
        <v>0</v>
      </c>
      <c r="BL141" s="14" t="s">
        <v>192</v>
      </c>
      <c r="BM141" s="253" t="s">
        <v>381</v>
      </c>
    </row>
    <row r="142" s="2" customFormat="1" ht="21.75" customHeight="1">
      <c r="A142" s="35"/>
      <c r="B142" s="36"/>
      <c r="C142" s="241" t="s">
        <v>189</v>
      </c>
      <c r="D142" s="241" t="s">
        <v>135</v>
      </c>
      <c r="E142" s="242" t="s">
        <v>382</v>
      </c>
      <c r="F142" s="243" t="s">
        <v>383</v>
      </c>
      <c r="G142" s="244" t="s">
        <v>155</v>
      </c>
      <c r="H142" s="245">
        <v>3</v>
      </c>
      <c r="I142" s="246"/>
      <c r="J142" s="247">
        <f>ROUND(I142*H142,2)</f>
        <v>0</v>
      </c>
      <c r="K142" s="248"/>
      <c r="L142" s="41"/>
      <c r="M142" s="249" t="s">
        <v>1</v>
      </c>
      <c r="N142" s="250" t="s">
        <v>41</v>
      </c>
      <c r="O142" s="88"/>
      <c r="P142" s="251">
        <f>O142*H142</f>
        <v>0</v>
      </c>
      <c r="Q142" s="251">
        <v>0</v>
      </c>
      <c r="R142" s="251">
        <f>Q142*H142</f>
        <v>0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192</v>
      </c>
      <c r="AT142" s="253" t="s">
        <v>135</v>
      </c>
      <c r="AU142" s="253" t="s">
        <v>87</v>
      </c>
      <c r="AY142" s="14" t="s">
        <v>132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87</v>
      </c>
      <c r="BK142" s="254">
        <f>ROUND(I142*H142,2)</f>
        <v>0</v>
      </c>
      <c r="BL142" s="14" t="s">
        <v>192</v>
      </c>
      <c r="BM142" s="253" t="s">
        <v>384</v>
      </c>
    </row>
    <row r="143" s="2" customFormat="1" ht="21.75" customHeight="1">
      <c r="A143" s="35"/>
      <c r="B143" s="36"/>
      <c r="C143" s="241" t="s">
        <v>196</v>
      </c>
      <c r="D143" s="241" t="s">
        <v>135</v>
      </c>
      <c r="E143" s="242" t="s">
        <v>385</v>
      </c>
      <c r="F143" s="243" t="s">
        <v>386</v>
      </c>
      <c r="G143" s="244" t="s">
        <v>342</v>
      </c>
      <c r="H143" s="245">
        <v>13</v>
      </c>
      <c r="I143" s="246"/>
      <c r="J143" s="247">
        <f>ROUND(I143*H143,2)</f>
        <v>0</v>
      </c>
      <c r="K143" s="248"/>
      <c r="L143" s="41"/>
      <c r="M143" s="249" t="s">
        <v>1</v>
      </c>
      <c r="N143" s="250" t="s">
        <v>41</v>
      </c>
      <c r="O143" s="88"/>
      <c r="P143" s="251">
        <f>O143*H143</f>
        <v>0</v>
      </c>
      <c r="Q143" s="251">
        <v>0</v>
      </c>
      <c r="R143" s="251">
        <f>Q143*H143</f>
        <v>0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192</v>
      </c>
      <c r="AT143" s="253" t="s">
        <v>135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192</v>
      </c>
      <c r="BM143" s="253" t="s">
        <v>387</v>
      </c>
    </row>
    <row r="144" s="2" customFormat="1" ht="21.75" customHeight="1">
      <c r="A144" s="35"/>
      <c r="B144" s="36"/>
      <c r="C144" s="241" t="s">
        <v>192</v>
      </c>
      <c r="D144" s="241" t="s">
        <v>135</v>
      </c>
      <c r="E144" s="242" t="s">
        <v>388</v>
      </c>
      <c r="F144" s="243" t="s">
        <v>389</v>
      </c>
      <c r="G144" s="244" t="s">
        <v>155</v>
      </c>
      <c r="H144" s="245">
        <v>1</v>
      </c>
      <c r="I144" s="246"/>
      <c r="J144" s="247">
        <f>ROUND(I144*H144,2)</f>
        <v>0</v>
      </c>
      <c r="K144" s="248"/>
      <c r="L144" s="41"/>
      <c r="M144" s="249" t="s">
        <v>1</v>
      </c>
      <c r="N144" s="250" t="s">
        <v>41</v>
      </c>
      <c r="O144" s="88"/>
      <c r="P144" s="251">
        <f>O144*H144</f>
        <v>0</v>
      </c>
      <c r="Q144" s="251">
        <v>0</v>
      </c>
      <c r="R144" s="251">
        <f>Q144*H144</f>
        <v>0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192</v>
      </c>
      <c r="AT144" s="253" t="s">
        <v>135</v>
      </c>
      <c r="AU144" s="253" t="s">
        <v>87</v>
      </c>
      <c r="AY144" s="14" t="s">
        <v>132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87</v>
      </c>
      <c r="BK144" s="254">
        <f>ROUND(I144*H144,2)</f>
        <v>0</v>
      </c>
      <c r="BL144" s="14" t="s">
        <v>192</v>
      </c>
      <c r="BM144" s="253" t="s">
        <v>390</v>
      </c>
    </row>
    <row r="145" s="2" customFormat="1" ht="21.75" customHeight="1">
      <c r="A145" s="35"/>
      <c r="B145" s="36"/>
      <c r="C145" s="241" t="s">
        <v>258</v>
      </c>
      <c r="D145" s="241" t="s">
        <v>135</v>
      </c>
      <c r="E145" s="242" t="s">
        <v>391</v>
      </c>
      <c r="F145" s="243" t="s">
        <v>392</v>
      </c>
      <c r="G145" s="244" t="s">
        <v>167</v>
      </c>
      <c r="H145" s="245">
        <v>0.158</v>
      </c>
      <c r="I145" s="246"/>
      <c r="J145" s="247">
        <f>ROUND(I145*H145,2)</f>
        <v>0</v>
      </c>
      <c r="K145" s="248"/>
      <c r="L145" s="41"/>
      <c r="M145" s="249" t="s">
        <v>1</v>
      </c>
      <c r="N145" s="250" t="s">
        <v>41</v>
      </c>
      <c r="O145" s="88"/>
      <c r="P145" s="251">
        <f>O145*H145</f>
        <v>0</v>
      </c>
      <c r="Q145" s="251">
        <v>0</v>
      </c>
      <c r="R145" s="251">
        <f>Q145*H145</f>
        <v>0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192</v>
      </c>
      <c r="AT145" s="253" t="s">
        <v>135</v>
      </c>
      <c r="AU145" s="253" t="s">
        <v>87</v>
      </c>
      <c r="AY145" s="14" t="s">
        <v>132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87</v>
      </c>
      <c r="BK145" s="254">
        <f>ROUND(I145*H145,2)</f>
        <v>0</v>
      </c>
      <c r="BL145" s="14" t="s">
        <v>192</v>
      </c>
      <c r="BM145" s="253" t="s">
        <v>393</v>
      </c>
    </row>
    <row r="146" s="12" customFormat="1" ht="22.8" customHeight="1">
      <c r="A146" s="12"/>
      <c r="B146" s="225"/>
      <c r="C146" s="226"/>
      <c r="D146" s="227" t="s">
        <v>74</v>
      </c>
      <c r="E146" s="239" t="s">
        <v>394</v>
      </c>
      <c r="F146" s="239" t="s">
        <v>395</v>
      </c>
      <c r="G146" s="226"/>
      <c r="H146" s="226"/>
      <c r="I146" s="229"/>
      <c r="J146" s="240">
        <f>BK146</f>
        <v>0</v>
      </c>
      <c r="K146" s="226"/>
      <c r="L146" s="231"/>
      <c r="M146" s="232"/>
      <c r="N146" s="233"/>
      <c r="O146" s="233"/>
      <c r="P146" s="234">
        <f>SUM(P147:P165)</f>
        <v>0</v>
      </c>
      <c r="Q146" s="233"/>
      <c r="R146" s="234">
        <f>SUM(R147:R165)</f>
        <v>0.024404100000000001</v>
      </c>
      <c r="S146" s="233"/>
      <c r="T146" s="235">
        <f>SUM(T147:T165)</f>
        <v>0.01065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6" t="s">
        <v>87</v>
      </c>
      <c r="AT146" s="237" t="s">
        <v>74</v>
      </c>
      <c r="AU146" s="237" t="s">
        <v>82</v>
      </c>
      <c r="AY146" s="236" t="s">
        <v>132</v>
      </c>
      <c r="BK146" s="238">
        <f>SUM(BK147:BK165)</f>
        <v>0</v>
      </c>
    </row>
    <row r="147" s="2" customFormat="1" ht="21.75" customHeight="1">
      <c r="A147" s="35"/>
      <c r="B147" s="36"/>
      <c r="C147" s="241" t="s">
        <v>262</v>
      </c>
      <c r="D147" s="241" t="s">
        <v>135</v>
      </c>
      <c r="E147" s="242" t="s">
        <v>396</v>
      </c>
      <c r="F147" s="243" t="s">
        <v>397</v>
      </c>
      <c r="G147" s="244" t="s">
        <v>342</v>
      </c>
      <c r="H147" s="245">
        <v>5</v>
      </c>
      <c r="I147" s="246"/>
      <c r="J147" s="247">
        <f>ROUND(I147*H147,2)</f>
        <v>0</v>
      </c>
      <c r="K147" s="248"/>
      <c r="L147" s="41"/>
      <c r="M147" s="249" t="s">
        <v>1</v>
      </c>
      <c r="N147" s="250" t="s">
        <v>41</v>
      </c>
      <c r="O147" s="88"/>
      <c r="P147" s="251">
        <f>O147*H147</f>
        <v>0</v>
      </c>
      <c r="Q147" s="251">
        <v>0</v>
      </c>
      <c r="R147" s="251">
        <f>Q147*H147</f>
        <v>0</v>
      </c>
      <c r="S147" s="251">
        <v>0.0021299999999999999</v>
      </c>
      <c r="T147" s="252">
        <f>S147*H147</f>
        <v>0.01065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192</v>
      </c>
      <c r="AT147" s="253" t="s">
        <v>135</v>
      </c>
      <c r="AU147" s="253" t="s">
        <v>87</v>
      </c>
      <c r="AY147" s="14" t="s">
        <v>132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87</v>
      </c>
      <c r="BK147" s="254">
        <f>ROUND(I147*H147,2)</f>
        <v>0</v>
      </c>
      <c r="BL147" s="14" t="s">
        <v>192</v>
      </c>
      <c r="BM147" s="253" t="s">
        <v>398</v>
      </c>
    </row>
    <row r="148" s="2" customFormat="1" ht="21.75" customHeight="1">
      <c r="A148" s="35"/>
      <c r="B148" s="36"/>
      <c r="C148" s="241" t="s">
        <v>266</v>
      </c>
      <c r="D148" s="241" t="s">
        <v>135</v>
      </c>
      <c r="E148" s="242" t="s">
        <v>399</v>
      </c>
      <c r="F148" s="243" t="s">
        <v>400</v>
      </c>
      <c r="G148" s="244" t="s">
        <v>155</v>
      </c>
      <c r="H148" s="245">
        <v>1</v>
      </c>
      <c r="I148" s="246"/>
      <c r="J148" s="247">
        <f>ROUND(I148*H148,2)</f>
        <v>0</v>
      </c>
      <c r="K148" s="248"/>
      <c r="L148" s="41"/>
      <c r="M148" s="249" t="s">
        <v>1</v>
      </c>
      <c r="N148" s="250" t="s">
        <v>41</v>
      </c>
      <c r="O148" s="88"/>
      <c r="P148" s="251">
        <f>O148*H148</f>
        <v>0</v>
      </c>
      <c r="Q148" s="251">
        <v>0</v>
      </c>
      <c r="R148" s="251">
        <f>Q148*H148</f>
        <v>0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192</v>
      </c>
      <c r="AT148" s="253" t="s">
        <v>135</v>
      </c>
      <c r="AU148" s="253" t="s">
        <v>87</v>
      </c>
      <c r="AY148" s="14" t="s">
        <v>132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87</v>
      </c>
      <c r="BK148" s="254">
        <f>ROUND(I148*H148,2)</f>
        <v>0</v>
      </c>
      <c r="BL148" s="14" t="s">
        <v>192</v>
      </c>
      <c r="BM148" s="253" t="s">
        <v>401</v>
      </c>
    </row>
    <row r="149" s="2" customFormat="1" ht="21.75" customHeight="1">
      <c r="A149" s="35"/>
      <c r="B149" s="36"/>
      <c r="C149" s="241" t="s">
        <v>7</v>
      </c>
      <c r="D149" s="241" t="s">
        <v>135</v>
      </c>
      <c r="E149" s="242" t="s">
        <v>402</v>
      </c>
      <c r="F149" s="243" t="s">
        <v>403</v>
      </c>
      <c r="G149" s="244" t="s">
        <v>404</v>
      </c>
      <c r="H149" s="245">
        <v>1</v>
      </c>
      <c r="I149" s="246"/>
      <c r="J149" s="247">
        <f>ROUND(I149*H149,2)</f>
        <v>0</v>
      </c>
      <c r="K149" s="248"/>
      <c r="L149" s="41"/>
      <c r="M149" s="249" t="s">
        <v>1</v>
      </c>
      <c r="N149" s="250" t="s">
        <v>41</v>
      </c>
      <c r="O149" s="88"/>
      <c r="P149" s="251">
        <f>O149*H149</f>
        <v>0</v>
      </c>
      <c r="Q149" s="251">
        <v>0.0040404999999999998</v>
      </c>
      <c r="R149" s="251">
        <f>Q149*H149</f>
        <v>0.0040404999999999998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192</v>
      </c>
      <c r="AT149" s="253" t="s">
        <v>135</v>
      </c>
      <c r="AU149" s="253" t="s">
        <v>87</v>
      </c>
      <c r="AY149" s="14" t="s">
        <v>132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87</v>
      </c>
      <c r="BK149" s="254">
        <f>ROUND(I149*H149,2)</f>
        <v>0</v>
      </c>
      <c r="BL149" s="14" t="s">
        <v>192</v>
      </c>
      <c r="BM149" s="253" t="s">
        <v>405</v>
      </c>
    </row>
    <row r="150" s="2" customFormat="1" ht="21.75" customHeight="1">
      <c r="A150" s="35"/>
      <c r="B150" s="36"/>
      <c r="C150" s="241" t="s">
        <v>273</v>
      </c>
      <c r="D150" s="241" t="s">
        <v>135</v>
      </c>
      <c r="E150" s="242" t="s">
        <v>406</v>
      </c>
      <c r="F150" s="243" t="s">
        <v>407</v>
      </c>
      <c r="G150" s="244" t="s">
        <v>155</v>
      </c>
      <c r="H150" s="245">
        <v>1</v>
      </c>
      <c r="I150" s="246"/>
      <c r="J150" s="247">
        <f>ROUND(I150*H150,2)</f>
        <v>0</v>
      </c>
      <c r="K150" s="248"/>
      <c r="L150" s="41"/>
      <c r="M150" s="249" t="s">
        <v>1</v>
      </c>
      <c r="N150" s="250" t="s">
        <v>41</v>
      </c>
      <c r="O150" s="88"/>
      <c r="P150" s="251">
        <f>O150*H150</f>
        <v>0</v>
      </c>
      <c r="Q150" s="251">
        <v>0.00067400000000000001</v>
      </c>
      <c r="R150" s="251">
        <f>Q150*H150</f>
        <v>0.00067400000000000001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192</v>
      </c>
      <c r="AT150" s="253" t="s">
        <v>135</v>
      </c>
      <c r="AU150" s="253" t="s">
        <v>87</v>
      </c>
      <c r="AY150" s="14" t="s">
        <v>132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87</v>
      </c>
      <c r="BK150" s="254">
        <f>ROUND(I150*H150,2)</f>
        <v>0</v>
      </c>
      <c r="BL150" s="14" t="s">
        <v>192</v>
      </c>
      <c r="BM150" s="253" t="s">
        <v>408</v>
      </c>
    </row>
    <row r="151" s="2" customFormat="1" ht="21.75" customHeight="1">
      <c r="A151" s="35"/>
      <c r="B151" s="36"/>
      <c r="C151" s="241" t="s">
        <v>277</v>
      </c>
      <c r="D151" s="241" t="s">
        <v>135</v>
      </c>
      <c r="E151" s="242" t="s">
        <v>409</v>
      </c>
      <c r="F151" s="243" t="s">
        <v>410</v>
      </c>
      <c r="G151" s="244" t="s">
        <v>342</v>
      </c>
      <c r="H151" s="245">
        <v>9</v>
      </c>
      <c r="I151" s="246"/>
      <c r="J151" s="247">
        <f>ROUND(I151*H151,2)</f>
        <v>0</v>
      </c>
      <c r="K151" s="248"/>
      <c r="L151" s="41"/>
      <c r="M151" s="249" t="s">
        <v>1</v>
      </c>
      <c r="N151" s="250" t="s">
        <v>41</v>
      </c>
      <c r="O151" s="88"/>
      <c r="P151" s="251">
        <f>O151*H151</f>
        <v>0</v>
      </c>
      <c r="Q151" s="251">
        <v>0.00023719999999999999</v>
      </c>
      <c r="R151" s="251">
        <f>Q151*H151</f>
        <v>0.0021348000000000001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192</v>
      </c>
      <c r="AT151" s="253" t="s">
        <v>135</v>
      </c>
      <c r="AU151" s="253" t="s">
        <v>87</v>
      </c>
      <c r="AY151" s="14" t="s">
        <v>132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87</v>
      </c>
      <c r="BK151" s="254">
        <f>ROUND(I151*H151,2)</f>
        <v>0</v>
      </c>
      <c r="BL151" s="14" t="s">
        <v>192</v>
      </c>
      <c r="BM151" s="253" t="s">
        <v>411</v>
      </c>
    </row>
    <row r="152" s="2" customFormat="1" ht="21.75" customHeight="1">
      <c r="A152" s="35"/>
      <c r="B152" s="36"/>
      <c r="C152" s="241" t="s">
        <v>281</v>
      </c>
      <c r="D152" s="241" t="s">
        <v>135</v>
      </c>
      <c r="E152" s="242" t="s">
        <v>412</v>
      </c>
      <c r="F152" s="243" t="s">
        <v>413</v>
      </c>
      <c r="G152" s="244" t="s">
        <v>342</v>
      </c>
      <c r="H152" s="245">
        <v>18</v>
      </c>
      <c r="I152" s="246"/>
      <c r="J152" s="247">
        <f>ROUND(I152*H152,2)</f>
        <v>0</v>
      </c>
      <c r="K152" s="248"/>
      <c r="L152" s="41"/>
      <c r="M152" s="249" t="s">
        <v>1</v>
      </c>
      <c r="N152" s="250" t="s">
        <v>41</v>
      </c>
      <c r="O152" s="88"/>
      <c r="P152" s="251">
        <f>O152*H152</f>
        <v>0</v>
      </c>
      <c r="Q152" s="251">
        <v>0.00038860000000000001</v>
      </c>
      <c r="R152" s="251">
        <f>Q152*H152</f>
        <v>0.0069948000000000007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192</v>
      </c>
      <c r="AT152" s="253" t="s">
        <v>135</v>
      </c>
      <c r="AU152" s="253" t="s">
        <v>87</v>
      </c>
      <c r="AY152" s="14" t="s">
        <v>132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87</v>
      </c>
      <c r="BK152" s="254">
        <f>ROUND(I152*H152,2)</f>
        <v>0</v>
      </c>
      <c r="BL152" s="14" t="s">
        <v>192</v>
      </c>
      <c r="BM152" s="253" t="s">
        <v>414</v>
      </c>
    </row>
    <row r="153" s="2" customFormat="1" ht="16.5" customHeight="1">
      <c r="A153" s="35"/>
      <c r="B153" s="36"/>
      <c r="C153" s="260" t="s">
        <v>287</v>
      </c>
      <c r="D153" s="260" t="s">
        <v>214</v>
      </c>
      <c r="E153" s="261" t="s">
        <v>415</v>
      </c>
      <c r="F153" s="262" t="s">
        <v>416</v>
      </c>
      <c r="G153" s="263" t="s">
        <v>155</v>
      </c>
      <c r="H153" s="264">
        <v>8</v>
      </c>
      <c r="I153" s="265"/>
      <c r="J153" s="266">
        <f>ROUND(I153*H153,2)</f>
        <v>0</v>
      </c>
      <c r="K153" s="267"/>
      <c r="L153" s="268"/>
      <c r="M153" s="269" t="s">
        <v>1</v>
      </c>
      <c r="N153" s="270" t="s">
        <v>41</v>
      </c>
      <c r="O153" s="88"/>
      <c r="P153" s="251">
        <f>O153*H153</f>
        <v>0</v>
      </c>
      <c r="Q153" s="251">
        <v>0.00019000000000000001</v>
      </c>
      <c r="R153" s="251">
        <f>Q153*H153</f>
        <v>0.0015200000000000001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249</v>
      </c>
      <c r="AT153" s="253" t="s">
        <v>214</v>
      </c>
      <c r="AU153" s="253" t="s">
        <v>87</v>
      </c>
      <c r="AY153" s="14" t="s">
        <v>132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87</v>
      </c>
      <c r="BK153" s="254">
        <f>ROUND(I153*H153,2)</f>
        <v>0</v>
      </c>
      <c r="BL153" s="14" t="s">
        <v>192</v>
      </c>
      <c r="BM153" s="253" t="s">
        <v>417</v>
      </c>
    </row>
    <row r="154" s="2" customFormat="1" ht="21.75" customHeight="1">
      <c r="A154" s="35"/>
      <c r="B154" s="36"/>
      <c r="C154" s="260" t="s">
        <v>291</v>
      </c>
      <c r="D154" s="260" t="s">
        <v>214</v>
      </c>
      <c r="E154" s="261" t="s">
        <v>418</v>
      </c>
      <c r="F154" s="262" t="s">
        <v>419</v>
      </c>
      <c r="G154" s="263" t="s">
        <v>155</v>
      </c>
      <c r="H154" s="264">
        <v>2</v>
      </c>
      <c r="I154" s="265"/>
      <c r="J154" s="266">
        <f>ROUND(I154*H154,2)</f>
        <v>0</v>
      </c>
      <c r="K154" s="267"/>
      <c r="L154" s="268"/>
      <c r="M154" s="269" t="s">
        <v>1</v>
      </c>
      <c r="N154" s="270" t="s">
        <v>41</v>
      </c>
      <c r="O154" s="88"/>
      <c r="P154" s="251">
        <f>O154*H154</f>
        <v>0</v>
      </c>
      <c r="Q154" s="251">
        <v>0.00022000000000000001</v>
      </c>
      <c r="R154" s="251">
        <f>Q154*H154</f>
        <v>0.00044000000000000002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249</v>
      </c>
      <c r="AT154" s="253" t="s">
        <v>214</v>
      </c>
      <c r="AU154" s="253" t="s">
        <v>87</v>
      </c>
      <c r="AY154" s="14" t="s">
        <v>132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87</v>
      </c>
      <c r="BK154" s="254">
        <f>ROUND(I154*H154,2)</f>
        <v>0</v>
      </c>
      <c r="BL154" s="14" t="s">
        <v>192</v>
      </c>
      <c r="BM154" s="253" t="s">
        <v>420</v>
      </c>
    </row>
    <row r="155" s="2" customFormat="1" ht="21.75" customHeight="1">
      <c r="A155" s="35"/>
      <c r="B155" s="36"/>
      <c r="C155" s="260" t="s">
        <v>295</v>
      </c>
      <c r="D155" s="260" t="s">
        <v>214</v>
      </c>
      <c r="E155" s="261" t="s">
        <v>421</v>
      </c>
      <c r="F155" s="262" t="s">
        <v>422</v>
      </c>
      <c r="G155" s="263" t="s">
        <v>155</v>
      </c>
      <c r="H155" s="264">
        <v>1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41</v>
      </c>
      <c r="O155" s="88"/>
      <c r="P155" s="251">
        <f>O155*H155</f>
        <v>0</v>
      </c>
      <c r="Q155" s="251">
        <v>0.00017000000000000001</v>
      </c>
      <c r="R155" s="251">
        <f>Q155*H155</f>
        <v>0.00017000000000000001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249</v>
      </c>
      <c r="AT155" s="253" t="s">
        <v>214</v>
      </c>
      <c r="AU155" s="253" t="s">
        <v>87</v>
      </c>
      <c r="AY155" s="14" t="s">
        <v>132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87</v>
      </c>
      <c r="BK155" s="254">
        <f>ROUND(I155*H155,2)</f>
        <v>0</v>
      </c>
      <c r="BL155" s="14" t="s">
        <v>192</v>
      </c>
      <c r="BM155" s="253" t="s">
        <v>423</v>
      </c>
    </row>
    <row r="156" s="2" customFormat="1" ht="16.5" customHeight="1">
      <c r="A156" s="35"/>
      <c r="B156" s="36"/>
      <c r="C156" s="260" t="s">
        <v>301</v>
      </c>
      <c r="D156" s="260" t="s">
        <v>214</v>
      </c>
      <c r="E156" s="261" t="s">
        <v>424</v>
      </c>
      <c r="F156" s="262" t="s">
        <v>425</v>
      </c>
      <c r="G156" s="263" t="s">
        <v>155</v>
      </c>
      <c r="H156" s="264">
        <v>10</v>
      </c>
      <c r="I156" s="265"/>
      <c r="J156" s="266">
        <f>ROUND(I156*H156,2)</f>
        <v>0</v>
      </c>
      <c r="K156" s="267"/>
      <c r="L156" s="268"/>
      <c r="M156" s="269" t="s">
        <v>1</v>
      </c>
      <c r="N156" s="270" t="s">
        <v>41</v>
      </c>
      <c r="O156" s="88"/>
      <c r="P156" s="251">
        <f>O156*H156</f>
        <v>0</v>
      </c>
      <c r="Q156" s="251">
        <v>6.9999999999999994E-05</v>
      </c>
      <c r="R156" s="251">
        <f>Q156*H156</f>
        <v>0.00069999999999999988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249</v>
      </c>
      <c r="AT156" s="253" t="s">
        <v>214</v>
      </c>
      <c r="AU156" s="253" t="s">
        <v>87</v>
      </c>
      <c r="AY156" s="14" t="s">
        <v>132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87</v>
      </c>
      <c r="BK156" s="254">
        <f>ROUND(I156*H156,2)</f>
        <v>0</v>
      </c>
      <c r="BL156" s="14" t="s">
        <v>192</v>
      </c>
      <c r="BM156" s="253" t="s">
        <v>426</v>
      </c>
    </row>
    <row r="157" s="2" customFormat="1" ht="16.5" customHeight="1">
      <c r="A157" s="35"/>
      <c r="B157" s="36"/>
      <c r="C157" s="260" t="s">
        <v>305</v>
      </c>
      <c r="D157" s="260" t="s">
        <v>214</v>
      </c>
      <c r="E157" s="261" t="s">
        <v>427</v>
      </c>
      <c r="F157" s="262" t="s">
        <v>428</v>
      </c>
      <c r="G157" s="263" t="s">
        <v>155</v>
      </c>
      <c r="H157" s="264">
        <v>3</v>
      </c>
      <c r="I157" s="265"/>
      <c r="J157" s="266">
        <f>ROUND(I157*H157,2)</f>
        <v>0</v>
      </c>
      <c r="K157" s="267"/>
      <c r="L157" s="268"/>
      <c r="M157" s="269" t="s">
        <v>1</v>
      </c>
      <c r="N157" s="270" t="s">
        <v>41</v>
      </c>
      <c r="O157" s="88"/>
      <c r="P157" s="251">
        <f>O157*H157</f>
        <v>0</v>
      </c>
      <c r="Q157" s="251">
        <v>0.00012</v>
      </c>
      <c r="R157" s="251">
        <f>Q157*H157</f>
        <v>0.00036000000000000002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249</v>
      </c>
      <c r="AT157" s="253" t="s">
        <v>214</v>
      </c>
      <c r="AU157" s="253" t="s">
        <v>87</v>
      </c>
      <c r="AY157" s="14" t="s">
        <v>132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87</v>
      </c>
      <c r="BK157" s="254">
        <f>ROUND(I157*H157,2)</f>
        <v>0</v>
      </c>
      <c r="BL157" s="14" t="s">
        <v>192</v>
      </c>
      <c r="BM157" s="253" t="s">
        <v>429</v>
      </c>
    </row>
    <row r="158" s="2" customFormat="1" ht="16.5" customHeight="1">
      <c r="A158" s="35"/>
      <c r="B158" s="36"/>
      <c r="C158" s="260" t="s">
        <v>309</v>
      </c>
      <c r="D158" s="260" t="s">
        <v>214</v>
      </c>
      <c r="E158" s="261" t="s">
        <v>430</v>
      </c>
      <c r="F158" s="262" t="s">
        <v>431</v>
      </c>
      <c r="G158" s="263" t="s">
        <v>155</v>
      </c>
      <c r="H158" s="264">
        <v>29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41</v>
      </c>
      <c r="O158" s="88"/>
      <c r="P158" s="251">
        <f>O158*H158</f>
        <v>0</v>
      </c>
      <c r="Q158" s="251">
        <v>0.00020000000000000001</v>
      </c>
      <c r="R158" s="251">
        <f>Q158*H158</f>
        <v>0.0058000000000000005</v>
      </c>
      <c r="S158" s="251">
        <v>0</v>
      </c>
      <c r="T158" s="25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249</v>
      </c>
      <c r="AT158" s="253" t="s">
        <v>214</v>
      </c>
      <c r="AU158" s="253" t="s">
        <v>87</v>
      </c>
      <c r="AY158" s="14" t="s">
        <v>132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87</v>
      </c>
      <c r="BK158" s="254">
        <f>ROUND(I158*H158,2)</f>
        <v>0</v>
      </c>
      <c r="BL158" s="14" t="s">
        <v>192</v>
      </c>
      <c r="BM158" s="253" t="s">
        <v>432</v>
      </c>
    </row>
    <row r="159" s="2" customFormat="1" ht="16.5" customHeight="1">
      <c r="A159" s="35"/>
      <c r="B159" s="36"/>
      <c r="C159" s="260" t="s">
        <v>315</v>
      </c>
      <c r="D159" s="260" t="s">
        <v>214</v>
      </c>
      <c r="E159" s="261" t="s">
        <v>433</v>
      </c>
      <c r="F159" s="262" t="s">
        <v>434</v>
      </c>
      <c r="G159" s="263" t="s">
        <v>155</v>
      </c>
      <c r="H159" s="264">
        <v>29</v>
      </c>
      <c r="I159" s="265"/>
      <c r="J159" s="266">
        <f>ROUND(I159*H159,2)</f>
        <v>0</v>
      </c>
      <c r="K159" s="267"/>
      <c r="L159" s="268"/>
      <c r="M159" s="269" t="s">
        <v>1</v>
      </c>
      <c r="N159" s="270" t="s">
        <v>41</v>
      </c>
      <c r="O159" s="88"/>
      <c r="P159" s="251">
        <f>O159*H159</f>
        <v>0</v>
      </c>
      <c r="Q159" s="251">
        <v>4.0000000000000003E-05</v>
      </c>
      <c r="R159" s="251">
        <f>Q159*H159</f>
        <v>0.00116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249</v>
      </c>
      <c r="AT159" s="253" t="s">
        <v>214</v>
      </c>
      <c r="AU159" s="253" t="s">
        <v>87</v>
      </c>
      <c r="AY159" s="14" t="s">
        <v>132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87</v>
      </c>
      <c r="BK159" s="254">
        <f>ROUND(I159*H159,2)</f>
        <v>0</v>
      </c>
      <c r="BL159" s="14" t="s">
        <v>192</v>
      </c>
      <c r="BM159" s="253" t="s">
        <v>435</v>
      </c>
    </row>
    <row r="160" s="2" customFormat="1" ht="16.5" customHeight="1">
      <c r="A160" s="35"/>
      <c r="B160" s="36"/>
      <c r="C160" s="241" t="s">
        <v>319</v>
      </c>
      <c r="D160" s="241" t="s">
        <v>135</v>
      </c>
      <c r="E160" s="242" t="s">
        <v>436</v>
      </c>
      <c r="F160" s="243" t="s">
        <v>437</v>
      </c>
      <c r="G160" s="244" t="s">
        <v>155</v>
      </c>
      <c r="H160" s="245">
        <v>8</v>
      </c>
      <c r="I160" s="246"/>
      <c r="J160" s="247">
        <f>ROUND(I160*H160,2)</f>
        <v>0</v>
      </c>
      <c r="K160" s="248"/>
      <c r="L160" s="41"/>
      <c r="M160" s="249" t="s">
        <v>1</v>
      </c>
      <c r="N160" s="250" t="s">
        <v>41</v>
      </c>
      <c r="O160" s="88"/>
      <c r="P160" s="251">
        <f>O160*H160</f>
        <v>0</v>
      </c>
      <c r="Q160" s="251">
        <v>0</v>
      </c>
      <c r="R160" s="251">
        <f>Q160*H160</f>
        <v>0</v>
      </c>
      <c r="S160" s="251">
        <v>0</v>
      </c>
      <c r="T160" s="25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3" t="s">
        <v>192</v>
      </c>
      <c r="AT160" s="253" t="s">
        <v>135</v>
      </c>
      <c r="AU160" s="253" t="s">
        <v>87</v>
      </c>
      <c r="AY160" s="14" t="s">
        <v>132</v>
      </c>
      <c r="BE160" s="254">
        <f>IF(N160="základná",J160,0)</f>
        <v>0</v>
      </c>
      <c r="BF160" s="254">
        <f>IF(N160="znížená",J160,0)</f>
        <v>0</v>
      </c>
      <c r="BG160" s="254">
        <f>IF(N160="zákl. prenesená",J160,0)</f>
        <v>0</v>
      </c>
      <c r="BH160" s="254">
        <f>IF(N160="zníž. prenesená",J160,0)</f>
        <v>0</v>
      </c>
      <c r="BI160" s="254">
        <f>IF(N160="nulová",J160,0)</f>
        <v>0</v>
      </c>
      <c r="BJ160" s="14" t="s">
        <v>87</v>
      </c>
      <c r="BK160" s="254">
        <f>ROUND(I160*H160,2)</f>
        <v>0</v>
      </c>
      <c r="BL160" s="14" t="s">
        <v>192</v>
      </c>
      <c r="BM160" s="253" t="s">
        <v>438</v>
      </c>
    </row>
    <row r="161" s="2" customFormat="1" ht="33" customHeight="1">
      <c r="A161" s="35"/>
      <c r="B161" s="36"/>
      <c r="C161" s="241" t="s">
        <v>249</v>
      </c>
      <c r="D161" s="241" t="s">
        <v>135</v>
      </c>
      <c r="E161" s="242" t="s">
        <v>439</v>
      </c>
      <c r="F161" s="243" t="s">
        <v>440</v>
      </c>
      <c r="G161" s="244" t="s">
        <v>155</v>
      </c>
      <c r="H161" s="245">
        <v>1</v>
      </c>
      <c r="I161" s="246"/>
      <c r="J161" s="247">
        <f>ROUND(I161*H161,2)</f>
        <v>0</v>
      </c>
      <c r="K161" s="248"/>
      <c r="L161" s="41"/>
      <c r="M161" s="249" t="s">
        <v>1</v>
      </c>
      <c r="N161" s="250" t="s">
        <v>41</v>
      </c>
      <c r="O161" s="88"/>
      <c r="P161" s="251">
        <f>O161*H161</f>
        <v>0</v>
      </c>
      <c r="Q161" s="251">
        <v>2.0000000000000002E-05</v>
      </c>
      <c r="R161" s="251">
        <f>Q161*H161</f>
        <v>2.0000000000000002E-05</v>
      </c>
      <c r="S161" s="251">
        <v>0</v>
      </c>
      <c r="T161" s="25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192</v>
      </c>
      <c r="AT161" s="253" t="s">
        <v>135</v>
      </c>
      <c r="AU161" s="253" t="s">
        <v>87</v>
      </c>
      <c r="AY161" s="14" t="s">
        <v>132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87</v>
      </c>
      <c r="BK161" s="254">
        <f>ROUND(I161*H161,2)</f>
        <v>0</v>
      </c>
      <c r="BL161" s="14" t="s">
        <v>192</v>
      </c>
      <c r="BM161" s="253" t="s">
        <v>441</v>
      </c>
    </row>
    <row r="162" s="2" customFormat="1" ht="16.5" customHeight="1">
      <c r="A162" s="35"/>
      <c r="B162" s="36"/>
      <c r="C162" s="260" t="s">
        <v>327</v>
      </c>
      <c r="D162" s="260" t="s">
        <v>214</v>
      </c>
      <c r="E162" s="261" t="s">
        <v>442</v>
      </c>
      <c r="F162" s="262" t="s">
        <v>443</v>
      </c>
      <c r="G162" s="263" t="s">
        <v>155</v>
      </c>
      <c r="H162" s="264">
        <v>1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41</v>
      </c>
      <c r="O162" s="88"/>
      <c r="P162" s="251">
        <f>O162*H162</f>
        <v>0</v>
      </c>
      <c r="Q162" s="251">
        <v>0.00012</v>
      </c>
      <c r="R162" s="251">
        <f>Q162*H162</f>
        <v>0.00012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249</v>
      </c>
      <c r="AT162" s="253" t="s">
        <v>214</v>
      </c>
      <c r="AU162" s="253" t="s">
        <v>87</v>
      </c>
      <c r="AY162" s="14" t="s">
        <v>132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87</v>
      </c>
      <c r="BK162" s="254">
        <f>ROUND(I162*H162,2)</f>
        <v>0</v>
      </c>
      <c r="BL162" s="14" t="s">
        <v>192</v>
      </c>
      <c r="BM162" s="253" t="s">
        <v>444</v>
      </c>
    </row>
    <row r="163" s="2" customFormat="1" ht="21.75" customHeight="1">
      <c r="A163" s="35"/>
      <c r="B163" s="36"/>
      <c r="C163" s="241" t="s">
        <v>445</v>
      </c>
      <c r="D163" s="241" t="s">
        <v>135</v>
      </c>
      <c r="E163" s="242" t="s">
        <v>446</v>
      </c>
      <c r="F163" s="243" t="s">
        <v>447</v>
      </c>
      <c r="G163" s="244" t="s">
        <v>342</v>
      </c>
      <c r="H163" s="245">
        <v>27</v>
      </c>
      <c r="I163" s="246"/>
      <c r="J163" s="247">
        <f>ROUND(I163*H163,2)</f>
        <v>0</v>
      </c>
      <c r="K163" s="248"/>
      <c r="L163" s="41"/>
      <c r="M163" s="249" t="s">
        <v>1</v>
      </c>
      <c r="N163" s="250" t="s">
        <v>41</v>
      </c>
      <c r="O163" s="88"/>
      <c r="P163" s="251">
        <f>O163*H163</f>
        <v>0</v>
      </c>
      <c r="Q163" s="251">
        <v>1.0000000000000001E-05</v>
      </c>
      <c r="R163" s="251">
        <f>Q163*H163</f>
        <v>0.00027</v>
      </c>
      <c r="S163" s="251">
        <v>0</v>
      </c>
      <c r="T163" s="25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3" t="s">
        <v>192</v>
      </c>
      <c r="AT163" s="253" t="s">
        <v>135</v>
      </c>
      <c r="AU163" s="253" t="s">
        <v>87</v>
      </c>
      <c r="AY163" s="14" t="s">
        <v>132</v>
      </c>
      <c r="BE163" s="254">
        <f>IF(N163="základná",J163,0)</f>
        <v>0</v>
      </c>
      <c r="BF163" s="254">
        <f>IF(N163="znížená",J163,0)</f>
        <v>0</v>
      </c>
      <c r="BG163" s="254">
        <f>IF(N163="zákl. prenesená",J163,0)</f>
        <v>0</v>
      </c>
      <c r="BH163" s="254">
        <f>IF(N163="zníž. prenesená",J163,0)</f>
        <v>0</v>
      </c>
      <c r="BI163" s="254">
        <f>IF(N163="nulová",J163,0)</f>
        <v>0</v>
      </c>
      <c r="BJ163" s="14" t="s">
        <v>87</v>
      </c>
      <c r="BK163" s="254">
        <f>ROUND(I163*H163,2)</f>
        <v>0</v>
      </c>
      <c r="BL163" s="14" t="s">
        <v>192</v>
      </c>
      <c r="BM163" s="253" t="s">
        <v>448</v>
      </c>
    </row>
    <row r="164" s="2" customFormat="1" ht="16.5" customHeight="1">
      <c r="A164" s="35"/>
      <c r="B164" s="36"/>
      <c r="C164" s="241" t="s">
        <v>449</v>
      </c>
      <c r="D164" s="241" t="s">
        <v>135</v>
      </c>
      <c r="E164" s="242" t="s">
        <v>450</v>
      </c>
      <c r="F164" s="243" t="s">
        <v>451</v>
      </c>
      <c r="G164" s="244" t="s">
        <v>342</v>
      </c>
      <c r="H164" s="245">
        <v>27</v>
      </c>
      <c r="I164" s="246"/>
      <c r="J164" s="247">
        <f>ROUND(I164*H164,2)</f>
        <v>0</v>
      </c>
      <c r="K164" s="248"/>
      <c r="L164" s="41"/>
      <c r="M164" s="249" t="s">
        <v>1</v>
      </c>
      <c r="N164" s="250" t="s">
        <v>41</v>
      </c>
      <c r="O164" s="88"/>
      <c r="P164" s="251">
        <f>O164*H164</f>
        <v>0</v>
      </c>
      <c r="Q164" s="251">
        <v>0</v>
      </c>
      <c r="R164" s="251">
        <f>Q164*H164</f>
        <v>0</v>
      </c>
      <c r="S164" s="251">
        <v>0</v>
      </c>
      <c r="T164" s="25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3" t="s">
        <v>192</v>
      </c>
      <c r="AT164" s="253" t="s">
        <v>135</v>
      </c>
      <c r="AU164" s="253" t="s">
        <v>87</v>
      </c>
      <c r="AY164" s="14" t="s">
        <v>132</v>
      </c>
      <c r="BE164" s="254">
        <f>IF(N164="základná",J164,0)</f>
        <v>0</v>
      </c>
      <c r="BF164" s="254">
        <f>IF(N164="znížená",J164,0)</f>
        <v>0</v>
      </c>
      <c r="BG164" s="254">
        <f>IF(N164="zákl. prenesená",J164,0)</f>
        <v>0</v>
      </c>
      <c r="BH164" s="254">
        <f>IF(N164="zníž. prenesená",J164,0)</f>
        <v>0</v>
      </c>
      <c r="BI164" s="254">
        <f>IF(N164="nulová",J164,0)</f>
        <v>0</v>
      </c>
      <c r="BJ164" s="14" t="s">
        <v>87</v>
      </c>
      <c r="BK164" s="254">
        <f>ROUND(I164*H164,2)</f>
        <v>0</v>
      </c>
      <c r="BL164" s="14" t="s">
        <v>192</v>
      </c>
      <c r="BM164" s="253" t="s">
        <v>452</v>
      </c>
    </row>
    <row r="165" s="2" customFormat="1" ht="21.75" customHeight="1">
      <c r="A165" s="35"/>
      <c r="B165" s="36"/>
      <c r="C165" s="241" t="s">
        <v>453</v>
      </c>
      <c r="D165" s="241" t="s">
        <v>135</v>
      </c>
      <c r="E165" s="242" t="s">
        <v>454</v>
      </c>
      <c r="F165" s="243" t="s">
        <v>455</v>
      </c>
      <c r="G165" s="244" t="s">
        <v>167</v>
      </c>
      <c r="H165" s="245">
        <v>0.024</v>
      </c>
      <c r="I165" s="246"/>
      <c r="J165" s="247">
        <f>ROUND(I165*H165,2)</f>
        <v>0</v>
      </c>
      <c r="K165" s="248"/>
      <c r="L165" s="41"/>
      <c r="M165" s="249" t="s">
        <v>1</v>
      </c>
      <c r="N165" s="250" t="s">
        <v>41</v>
      </c>
      <c r="O165" s="88"/>
      <c r="P165" s="251">
        <f>O165*H165</f>
        <v>0</v>
      </c>
      <c r="Q165" s="251">
        <v>0</v>
      </c>
      <c r="R165" s="251">
        <f>Q165*H165</f>
        <v>0</v>
      </c>
      <c r="S165" s="251">
        <v>0</v>
      </c>
      <c r="T165" s="25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192</v>
      </c>
      <c r="AT165" s="253" t="s">
        <v>135</v>
      </c>
      <c r="AU165" s="253" t="s">
        <v>87</v>
      </c>
      <c r="AY165" s="14" t="s">
        <v>132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87</v>
      </c>
      <c r="BK165" s="254">
        <f>ROUND(I165*H165,2)</f>
        <v>0</v>
      </c>
      <c r="BL165" s="14" t="s">
        <v>192</v>
      </c>
      <c r="BM165" s="253" t="s">
        <v>456</v>
      </c>
    </row>
    <row r="166" s="12" customFormat="1" ht="22.8" customHeight="1">
      <c r="A166" s="12"/>
      <c r="B166" s="225"/>
      <c r="C166" s="226"/>
      <c r="D166" s="227" t="s">
        <v>74</v>
      </c>
      <c r="E166" s="239" t="s">
        <v>457</v>
      </c>
      <c r="F166" s="239" t="s">
        <v>458</v>
      </c>
      <c r="G166" s="226"/>
      <c r="H166" s="226"/>
      <c r="I166" s="229"/>
      <c r="J166" s="240">
        <f>BK166</f>
        <v>0</v>
      </c>
      <c r="K166" s="226"/>
      <c r="L166" s="231"/>
      <c r="M166" s="232"/>
      <c r="N166" s="233"/>
      <c r="O166" s="233"/>
      <c r="P166" s="234">
        <f>SUM(P167:P203)</f>
        <v>0</v>
      </c>
      <c r="Q166" s="233"/>
      <c r="R166" s="234">
        <f>SUM(R167:R203)</f>
        <v>0.17725371999999995</v>
      </c>
      <c r="S166" s="233"/>
      <c r="T166" s="235">
        <f>SUM(T167:T203)</f>
        <v>0.078220000000000012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6" t="s">
        <v>87</v>
      </c>
      <c r="AT166" s="237" t="s">
        <v>74</v>
      </c>
      <c r="AU166" s="237" t="s">
        <v>82</v>
      </c>
      <c r="AY166" s="236" t="s">
        <v>132</v>
      </c>
      <c r="BK166" s="238">
        <f>SUM(BK167:BK203)</f>
        <v>0</v>
      </c>
    </row>
    <row r="167" s="2" customFormat="1" ht="21.75" customHeight="1">
      <c r="A167" s="35"/>
      <c r="B167" s="36"/>
      <c r="C167" s="241" t="s">
        <v>459</v>
      </c>
      <c r="D167" s="241" t="s">
        <v>135</v>
      </c>
      <c r="E167" s="242" t="s">
        <v>460</v>
      </c>
      <c r="F167" s="243" t="s">
        <v>461</v>
      </c>
      <c r="G167" s="244" t="s">
        <v>404</v>
      </c>
      <c r="H167" s="245">
        <v>2</v>
      </c>
      <c r="I167" s="246"/>
      <c r="J167" s="247">
        <f>ROUND(I167*H167,2)</f>
        <v>0</v>
      </c>
      <c r="K167" s="248"/>
      <c r="L167" s="41"/>
      <c r="M167" s="249" t="s">
        <v>1</v>
      </c>
      <c r="N167" s="250" t="s">
        <v>41</v>
      </c>
      <c r="O167" s="88"/>
      <c r="P167" s="251">
        <f>O167*H167</f>
        <v>0</v>
      </c>
      <c r="Q167" s="251">
        <v>0</v>
      </c>
      <c r="R167" s="251">
        <f>Q167*H167</f>
        <v>0</v>
      </c>
      <c r="S167" s="251">
        <v>0.01933</v>
      </c>
      <c r="T167" s="252">
        <f>S167*H167</f>
        <v>0.03866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3" t="s">
        <v>192</v>
      </c>
      <c r="AT167" s="253" t="s">
        <v>135</v>
      </c>
      <c r="AU167" s="253" t="s">
        <v>87</v>
      </c>
      <c r="AY167" s="14" t="s">
        <v>132</v>
      </c>
      <c r="BE167" s="254">
        <f>IF(N167="základná",J167,0)</f>
        <v>0</v>
      </c>
      <c r="BF167" s="254">
        <f>IF(N167="znížená",J167,0)</f>
        <v>0</v>
      </c>
      <c r="BG167" s="254">
        <f>IF(N167="zákl. prenesená",J167,0)</f>
        <v>0</v>
      </c>
      <c r="BH167" s="254">
        <f>IF(N167="zníž. prenesená",J167,0)</f>
        <v>0</v>
      </c>
      <c r="BI167" s="254">
        <f>IF(N167="nulová",J167,0)</f>
        <v>0</v>
      </c>
      <c r="BJ167" s="14" t="s">
        <v>87</v>
      </c>
      <c r="BK167" s="254">
        <f>ROUND(I167*H167,2)</f>
        <v>0</v>
      </c>
      <c r="BL167" s="14" t="s">
        <v>192</v>
      </c>
      <c r="BM167" s="253" t="s">
        <v>462</v>
      </c>
    </row>
    <row r="168" s="2" customFormat="1" ht="33" customHeight="1">
      <c r="A168" s="35"/>
      <c r="B168" s="36"/>
      <c r="C168" s="241" t="s">
        <v>463</v>
      </c>
      <c r="D168" s="241" t="s">
        <v>135</v>
      </c>
      <c r="E168" s="242" t="s">
        <v>464</v>
      </c>
      <c r="F168" s="243" t="s">
        <v>465</v>
      </c>
      <c r="G168" s="244" t="s">
        <v>404</v>
      </c>
      <c r="H168" s="245">
        <v>1</v>
      </c>
      <c r="I168" s="246"/>
      <c r="J168" s="247">
        <f>ROUND(I168*H168,2)</f>
        <v>0</v>
      </c>
      <c r="K168" s="248"/>
      <c r="L168" s="41"/>
      <c r="M168" s="249" t="s">
        <v>1</v>
      </c>
      <c r="N168" s="250" t="s">
        <v>41</v>
      </c>
      <c r="O168" s="88"/>
      <c r="P168" s="251">
        <f>O168*H168</f>
        <v>0</v>
      </c>
      <c r="Q168" s="251">
        <v>0</v>
      </c>
      <c r="R168" s="251">
        <f>Q168*H168</f>
        <v>0</v>
      </c>
      <c r="S168" s="251">
        <v>0</v>
      </c>
      <c r="T168" s="25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3" t="s">
        <v>192</v>
      </c>
      <c r="AT168" s="253" t="s">
        <v>135</v>
      </c>
      <c r="AU168" s="253" t="s">
        <v>87</v>
      </c>
      <c r="AY168" s="14" t="s">
        <v>132</v>
      </c>
      <c r="BE168" s="254">
        <f>IF(N168="základná",J168,0)</f>
        <v>0</v>
      </c>
      <c r="BF168" s="254">
        <f>IF(N168="znížená",J168,0)</f>
        <v>0</v>
      </c>
      <c r="BG168" s="254">
        <f>IF(N168="zákl. prenesená",J168,0)</f>
        <v>0</v>
      </c>
      <c r="BH168" s="254">
        <f>IF(N168="zníž. prenesená",J168,0)</f>
        <v>0</v>
      </c>
      <c r="BI168" s="254">
        <f>IF(N168="nulová",J168,0)</f>
        <v>0</v>
      </c>
      <c r="BJ168" s="14" t="s">
        <v>87</v>
      </c>
      <c r="BK168" s="254">
        <f>ROUND(I168*H168,2)</f>
        <v>0</v>
      </c>
      <c r="BL168" s="14" t="s">
        <v>192</v>
      </c>
      <c r="BM168" s="253" t="s">
        <v>466</v>
      </c>
    </row>
    <row r="169" s="2" customFormat="1" ht="21.75" customHeight="1">
      <c r="A169" s="35"/>
      <c r="B169" s="36"/>
      <c r="C169" s="260" t="s">
        <v>467</v>
      </c>
      <c r="D169" s="260" t="s">
        <v>214</v>
      </c>
      <c r="E169" s="261" t="s">
        <v>468</v>
      </c>
      <c r="F169" s="262" t="s">
        <v>469</v>
      </c>
      <c r="G169" s="263" t="s">
        <v>155</v>
      </c>
      <c r="H169" s="264">
        <v>1</v>
      </c>
      <c r="I169" s="265"/>
      <c r="J169" s="266">
        <f>ROUND(I169*H169,2)</f>
        <v>0</v>
      </c>
      <c r="K169" s="267"/>
      <c r="L169" s="268"/>
      <c r="M169" s="269" t="s">
        <v>1</v>
      </c>
      <c r="N169" s="270" t="s">
        <v>41</v>
      </c>
      <c r="O169" s="88"/>
      <c r="P169" s="251">
        <f>O169*H169</f>
        <v>0</v>
      </c>
      <c r="Q169" s="251">
        <v>0.012999999999999999</v>
      </c>
      <c r="R169" s="251">
        <f>Q169*H169</f>
        <v>0.012999999999999999</v>
      </c>
      <c r="S169" s="251">
        <v>0</v>
      </c>
      <c r="T169" s="25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3" t="s">
        <v>249</v>
      </c>
      <c r="AT169" s="253" t="s">
        <v>214</v>
      </c>
      <c r="AU169" s="253" t="s">
        <v>87</v>
      </c>
      <c r="AY169" s="14" t="s">
        <v>132</v>
      </c>
      <c r="BE169" s="254">
        <f>IF(N169="základná",J169,0)</f>
        <v>0</v>
      </c>
      <c r="BF169" s="254">
        <f>IF(N169="znížená",J169,0)</f>
        <v>0</v>
      </c>
      <c r="BG169" s="254">
        <f>IF(N169="zákl. prenesená",J169,0)</f>
        <v>0</v>
      </c>
      <c r="BH169" s="254">
        <f>IF(N169="zníž. prenesená",J169,0)</f>
        <v>0</v>
      </c>
      <c r="BI169" s="254">
        <f>IF(N169="nulová",J169,0)</f>
        <v>0</v>
      </c>
      <c r="BJ169" s="14" t="s">
        <v>87</v>
      </c>
      <c r="BK169" s="254">
        <f>ROUND(I169*H169,2)</f>
        <v>0</v>
      </c>
      <c r="BL169" s="14" t="s">
        <v>192</v>
      </c>
      <c r="BM169" s="253" t="s">
        <v>470</v>
      </c>
    </row>
    <row r="170" s="2" customFormat="1" ht="16.5" customHeight="1">
      <c r="A170" s="35"/>
      <c r="B170" s="36"/>
      <c r="C170" s="241" t="s">
        <v>471</v>
      </c>
      <c r="D170" s="241" t="s">
        <v>135</v>
      </c>
      <c r="E170" s="242" t="s">
        <v>472</v>
      </c>
      <c r="F170" s="243" t="s">
        <v>473</v>
      </c>
      <c r="G170" s="244" t="s">
        <v>155</v>
      </c>
      <c r="H170" s="245">
        <v>1</v>
      </c>
      <c r="I170" s="246"/>
      <c r="J170" s="247">
        <f>ROUND(I170*H170,2)</f>
        <v>0</v>
      </c>
      <c r="K170" s="248"/>
      <c r="L170" s="41"/>
      <c r="M170" s="249" t="s">
        <v>1</v>
      </c>
      <c r="N170" s="250" t="s">
        <v>41</v>
      </c>
      <c r="O170" s="88"/>
      <c r="P170" s="251">
        <f>O170*H170</f>
        <v>0</v>
      </c>
      <c r="Q170" s="251">
        <v>0</v>
      </c>
      <c r="R170" s="251">
        <f>Q170*H170</f>
        <v>0</v>
      </c>
      <c r="S170" s="251">
        <v>0</v>
      </c>
      <c r="T170" s="25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3" t="s">
        <v>192</v>
      </c>
      <c r="AT170" s="253" t="s">
        <v>135</v>
      </c>
      <c r="AU170" s="253" t="s">
        <v>87</v>
      </c>
      <c r="AY170" s="14" t="s">
        <v>132</v>
      </c>
      <c r="BE170" s="254">
        <f>IF(N170="základná",J170,0)</f>
        <v>0</v>
      </c>
      <c r="BF170" s="254">
        <f>IF(N170="znížená",J170,0)</f>
        <v>0</v>
      </c>
      <c r="BG170" s="254">
        <f>IF(N170="zákl. prenesená",J170,0)</f>
        <v>0</v>
      </c>
      <c r="BH170" s="254">
        <f>IF(N170="zníž. prenesená",J170,0)</f>
        <v>0</v>
      </c>
      <c r="BI170" s="254">
        <f>IF(N170="nulová",J170,0)</f>
        <v>0</v>
      </c>
      <c r="BJ170" s="14" t="s">
        <v>87</v>
      </c>
      <c r="BK170" s="254">
        <f>ROUND(I170*H170,2)</f>
        <v>0</v>
      </c>
      <c r="BL170" s="14" t="s">
        <v>192</v>
      </c>
      <c r="BM170" s="253" t="s">
        <v>474</v>
      </c>
    </row>
    <row r="171" s="2" customFormat="1" ht="21.75" customHeight="1">
      <c r="A171" s="35"/>
      <c r="B171" s="36"/>
      <c r="C171" s="260" t="s">
        <v>475</v>
      </c>
      <c r="D171" s="260" t="s">
        <v>214</v>
      </c>
      <c r="E171" s="261" t="s">
        <v>476</v>
      </c>
      <c r="F171" s="262" t="s">
        <v>477</v>
      </c>
      <c r="G171" s="263" t="s">
        <v>155</v>
      </c>
      <c r="H171" s="264">
        <v>1</v>
      </c>
      <c r="I171" s="265"/>
      <c r="J171" s="266">
        <f>ROUND(I171*H171,2)</f>
        <v>0</v>
      </c>
      <c r="K171" s="267"/>
      <c r="L171" s="268"/>
      <c r="M171" s="269" t="s">
        <v>1</v>
      </c>
      <c r="N171" s="270" t="s">
        <v>41</v>
      </c>
      <c r="O171" s="88"/>
      <c r="P171" s="251">
        <f>O171*H171</f>
        <v>0</v>
      </c>
      <c r="Q171" s="251">
        <v>0.0089999999999999993</v>
      </c>
      <c r="R171" s="251">
        <f>Q171*H171</f>
        <v>0.0089999999999999993</v>
      </c>
      <c r="S171" s="251">
        <v>0</v>
      </c>
      <c r="T171" s="25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3" t="s">
        <v>249</v>
      </c>
      <c r="AT171" s="253" t="s">
        <v>214</v>
      </c>
      <c r="AU171" s="253" t="s">
        <v>87</v>
      </c>
      <c r="AY171" s="14" t="s">
        <v>132</v>
      </c>
      <c r="BE171" s="254">
        <f>IF(N171="základná",J171,0)</f>
        <v>0</v>
      </c>
      <c r="BF171" s="254">
        <f>IF(N171="znížená",J171,0)</f>
        <v>0</v>
      </c>
      <c r="BG171" s="254">
        <f>IF(N171="zákl. prenesená",J171,0)</f>
        <v>0</v>
      </c>
      <c r="BH171" s="254">
        <f>IF(N171="zníž. prenesená",J171,0)</f>
        <v>0</v>
      </c>
      <c r="BI171" s="254">
        <f>IF(N171="nulová",J171,0)</f>
        <v>0</v>
      </c>
      <c r="BJ171" s="14" t="s">
        <v>87</v>
      </c>
      <c r="BK171" s="254">
        <f>ROUND(I171*H171,2)</f>
        <v>0</v>
      </c>
      <c r="BL171" s="14" t="s">
        <v>192</v>
      </c>
      <c r="BM171" s="253" t="s">
        <v>478</v>
      </c>
    </row>
    <row r="172" s="2" customFormat="1" ht="33" customHeight="1">
      <c r="A172" s="35"/>
      <c r="B172" s="36"/>
      <c r="C172" s="241" t="s">
        <v>479</v>
      </c>
      <c r="D172" s="241" t="s">
        <v>135</v>
      </c>
      <c r="E172" s="242" t="s">
        <v>480</v>
      </c>
      <c r="F172" s="243" t="s">
        <v>481</v>
      </c>
      <c r="G172" s="244" t="s">
        <v>404</v>
      </c>
      <c r="H172" s="245">
        <v>3</v>
      </c>
      <c r="I172" s="246"/>
      <c r="J172" s="247">
        <f>ROUND(I172*H172,2)</f>
        <v>0</v>
      </c>
      <c r="K172" s="248"/>
      <c r="L172" s="41"/>
      <c r="M172" s="249" t="s">
        <v>1</v>
      </c>
      <c r="N172" s="250" t="s">
        <v>41</v>
      </c>
      <c r="O172" s="88"/>
      <c r="P172" s="251">
        <f>O172*H172</f>
        <v>0</v>
      </c>
      <c r="Q172" s="251">
        <v>0</v>
      </c>
      <c r="R172" s="251">
        <f>Q172*H172</f>
        <v>0</v>
      </c>
      <c r="S172" s="251">
        <v>0</v>
      </c>
      <c r="T172" s="25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3" t="s">
        <v>192</v>
      </c>
      <c r="AT172" s="253" t="s">
        <v>135</v>
      </c>
      <c r="AU172" s="253" t="s">
        <v>87</v>
      </c>
      <c r="AY172" s="14" t="s">
        <v>132</v>
      </c>
      <c r="BE172" s="254">
        <f>IF(N172="základná",J172,0)</f>
        <v>0</v>
      </c>
      <c r="BF172" s="254">
        <f>IF(N172="znížená",J172,0)</f>
        <v>0</v>
      </c>
      <c r="BG172" s="254">
        <f>IF(N172="zákl. prenesená",J172,0)</f>
        <v>0</v>
      </c>
      <c r="BH172" s="254">
        <f>IF(N172="zníž. prenesená",J172,0)</f>
        <v>0</v>
      </c>
      <c r="BI172" s="254">
        <f>IF(N172="nulová",J172,0)</f>
        <v>0</v>
      </c>
      <c r="BJ172" s="14" t="s">
        <v>87</v>
      </c>
      <c r="BK172" s="254">
        <f>ROUND(I172*H172,2)</f>
        <v>0</v>
      </c>
      <c r="BL172" s="14" t="s">
        <v>192</v>
      </c>
      <c r="BM172" s="253" t="s">
        <v>482</v>
      </c>
    </row>
    <row r="173" s="2" customFormat="1" ht="21.75" customHeight="1">
      <c r="A173" s="35"/>
      <c r="B173" s="36"/>
      <c r="C173" s="260" t="s">
        <v>483</v>
      </c>
      <c r="D173" s="260" t="s">
        <v>214</v>
      </c>
      <c r="E173" s="261" t="s">
        <v>484</v>
      </c>
      <c r="F173" s="262" t="s">
        <v>485</v>
      </c>
      <c r="G173" s="263" t="s">
        <v>155</v>
      </c>
      <c r="H173" s="264">
        <v>3</v>
      </c>
      <c r="I173" s="265"/>
      <c r="J173" s="266">
        <f>ROUND(I173*H173,2)</f>
        <v>0</v>
      </c>
      <c r="K173" s="267"/>
      <c r="L173" s="268"/>
      <c r="M173" s="269" t="s">
        <v>1</v>
      </c>
      <c r="N173" s="270" t="s">
        <v>41</v>
      </c>
      <c r="O173" s="88"/>
      <c r="P173" s="251">
        <f>O173*H173</f>
        <v>0</v>
      </c>
      <c r="Q173" s="251">
        <v>0.016049999999999998</v>
      </c>
      <c r="R173" s="251">
        <f>Q173*H173</f>
        <v>0.048149999999999998</v>
      </c>
      <c r="S173" s="251">
        <v>0</v>
      </c>
      <c r="T173" s="25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3" t="s">
        <v>249</v>
      </c>
      <c r="AT173" s="253" t="s">
        <v>214</v>
      </c>
      <c r="AU173" s="253" t="s">
        <v>87</v>
      </c>
      <c r="AY173" s="14" t="s">
        <v>132</v>
      </c>
      <c r="BE173" s="254">
        <f>IF(N173="základná",J173,0)</f>
        <v>0</v>
      </c>
      <c r="BF173" s="254">
        <f>IF(N173="znížená",J173,0)</f>
        <v>0</v>
      </c>
      <c r="BG173" s="254">
        <f>IF(N173="zákl. prenesená",J173,0)</f>
        <v>0</v>
      </c>
      <c r="BH173" s="254">
        <f>IF(N173="zníž. prenesená",J173,0)</f>
        <v>0</v>
      </c>
      <c r="BI173" s="254">
        <f>IF(N173="nulová",J173,0)</f>
        <v>0</v>
      </c>
      <c r="BJ173" s="14" t="s">
        <v>87</v>
      </c>
      <c r="BK173" s="254">
        <f>ROUND(I173*H173,2)</f>
        <v>0</v>
      </c>
      <c r="BL173" s="14" t="s">
        <v>192</v>
      </c>
      <c r="BM173" s="253" t="s">
        <v>486</v>
      </c>
    </row>
    <row r="174" s="2" customFormat="1" ht="21.75" customHeight="1">
      <c r="A174" s="35"/>
      <c r="B174" s="36"/>
      <c r="C174" s="260" t="s">
        <v>487</v>
      </c>
      <c r="D174" s="260" t="s">
        <v>214</v>
      </c>
      <c r="E174" s="261" t="s">
        <v>488</v>
      </c>
      <c r="F174" s="262" t="s">
        <v>489</v>
      </c>
      <c r="G174" s="263" t="s">
        <v>155</v>
      </c>
      <c r="H174" s="264">
        <v>3</v>
      </c>
      <c r="I174" s="265"/>
      <c r="J174" s="266">
        <f>ROUND(I174*H174,2)</f>
        <v>0</v>
      </c>
      <c r="K174" s="267"/>
      <c r="L174" s="268"/>
      <c r="M174" s="269" t="s">
        <v>1</v>
      </c>
      <c r="N174" s="270" t="s">
        <v>41</v>
      </c>
      <c r="O174" s="88"/>
      <c r="P174" s="251">
        <f>O174*H174</f>
        <v>0</v>
      </c>
      <c r="Q174" s="251">
        <v>0.0010300000000000001</v>
      </c>
      <c r="R174" s="251">
        <f>Q174*H174</f>
        <v>0.0030900000000000003</v>
      </c>
      <c r="S174" s="251">
        <v>0</v>
      </c>
      <c r="T174" s="25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3" t="s">
        <v>249</v>
      </c>
      <c r="AT174" s="253" t="s">
        <v>214</v>
      </c>
      <c r="AU174" s="253" t="s">
        <v>87</v>
      </c>
      <c r="AY174" s="14" t="s">
        <v>132</v>
      </c>
      <c r="BE174" s="254">
        <f>IF(N174="základná",J174,0)</f>
        <v>0</v>
      </c>
      <c r="BF174" s="254">
        <f>IF(N174="znížená",J174,0)</f>
        <v>0</v>
      </c>
      <c r="BG174" s="254">
        <f>IF(N174="zákl. prenesená",J174,0)</f>
        <v>0</v>
      </c>
      <c r="BH174" s="254">
        <f>IF(N174="zníž. prenesená",J174,0)</f>
        <v>0</v>
      </c>
      <c r="BI174" s="254">
        <f>IF(N174="nulová",J174,0)</f>
        <v>0</v>
      </c>
      <c r="BJ174" s="14" t="s">
        <v>87</v>
      </c>
      <c r="BK174" s="254">
        <f>ROUND(I174*H174,2)</f>
        <v>0</v>
      </c>
      <c r="BL174" s="14" t="s">
        <v>192</v>
      </c>
      <c r="BM174" s="253" t="s">
        <v>490</v>
      </c>
    </row>
    <row r="175" s="2" customFormat="1" ht="21.75" customHeight="1">
      <c r="A175" s="35"/>
      <c r="B175" s="36"/>
      <c r="C175" s="241" t="s">
        <v>491</v>
      </c>
      <c r="D175" s="241" t="s">
        <v>135</v>
      </c>
      <c r="E175" s="242" t="s">
        <v>492</v>
      </c>
      <c r="F175" s="243" t="s">
        <v>493</v>
      </c>
      <c r="G175" s="244" t="s">
        <v>404</v>
      </c>
      <c r="H175" s="245">
        <v>1</v>
      </c>
      <c r="I175" s="246"/>
      <c r="J175" s="247">
        <f>ROUND(I175*H175,2)</f>
        <v>0</v>
      </c>
      <c r="K175" s="248"/>
      <c r="L175" s="41"/>
      <c r="M175" s="249" t="s">
        <v>1</v>
      </c>
      <c r="N175" s="250" t="s">
        <v>41</v>
      </c>
      <c r="O175" s="88"/>
      <c r="P175" s="251">
        <f>O175*H175</f>
        <v>0</v>
      </c>
      <c r="Q175" s="251">
        <v>0</v>
      </c>
      <c r="R175" s="251">
        <f>Q175*H175</f>
        <v>0</v>
      </c>
      <c r="S175" s="251">
        <v>0.019460000000000002</v>
      </c>
      <c r="T175" s="252">
        <f>S175*H175</f>
        <v>0.019460000000000002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3" t="s">
        <v>192</v>
      </c>
      <c r="AT175" s="253" t="s">
        <v>135</v>
      </c>
      <c r="AU175" s="253" t="s">
        <v>87</v>
      </c>
      <c r="AY175" s="14" t="s">
        <v>132</v>
      </c>
      <c r="BE175" s="254">
        <f>IF(N175="základná",J175,0)</f>
        <v>0</v>
      </c>
      <c r="BF175" s="254">
        <f>IF(N175="znížená",J175,0)</f>
        <v>0</v>
      </c>
      <c r="BG175" s="254">
        <f>IF(N175="zákl. prenesená",J175,0)</f>
        <v>0</v>
      </c>
      <c r="BH175" s="254">
        <f>IF(N175="zníž. prenesená",J175,0)</f>
        <v>0</v>
      </c>
      <c r="BI175" s="254">
        <f>IF(N175="nulová",J175,0)</f>
        <v>0</v>
      </c>
      <c r="BJ175" s="14" t="s">
        <v>87</v>
      </c>
      <c r="BK175" s="254">
        <f>ROUND(I175*H175,2)</f>
        <v>0</v>
      </c>
      <c r="BL175" s="14" t="s">
        <v>192</v>
      </c>
      <c r="BM175" s="253" t="s">
        <v>494</v>
      </c>
    </row>
    <row r="176" s="2" customFormat="1" ht="33" customHeight="1">
      <c r="A176" s="35"/>
      <c r="B176" s="36"/>
      <c r="C176" s="241" t="s">
        <v>495</v>
      </c>
      <c r="D176" s="241" t="s">
        <v>135</v>
      </c>
      <c r="E176" s="242" t="s">
        <v>496</v>
      </c>
      <c r="F176" s="243" t="s">
        <v>497</v>
      </c>
      <c r="G176" s="244" t="s">
        <v>404</v>
      </c>
      <c r="H176" s="245">
        <v>2</v>
      </c>
      <c r="I176" s="246"/>
      <c r="J176" s="247">
        <f>ROUND(I176*H176,2)</f>
        <v>0</v>
      </c>
      <c r="K176" s="248"/>
      <c r="L176" s="41"/>
      <c r="M176" s="249" t="s">
        <v>1</v>
      </c>
      <c r="N176" s="250" t="s">
        <v>41</v>
      </c>
      <c r="O176" s="88"/>
      <c r="P176" s="251">
        <f>O176*H176</f>
        <v>0</v>
      </c>
      <c r="Q176" s="251">
        <v>0</v>
      </c>
      <c r="R176" s="251">
        <f>Q176*H176</f>
        <v>0</v>
      </c>
      <c r="S176" s="251">
        <v>0</v>
      </c>
      <c r="T176" s="25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53" t="s">
        <v>192</v>
      </c>
      <c r="AT176" s="253" t="s">
        <v>135</v>
      </c>
      <c r="AU176" s="253" t="s">
        <v>87</v>
      </c>
      <c r="AY176" s="14" t="s">
        <v>132</v>
      </c>
      <c r="BE176" s="254">
        <f>IF(N176="základná",J176,0)</f>
        <v>0</v>
      </c>
      <c r="BF176" s="254">
        <f>IF(N176="znížená",J176,0)</f>
        <v>0</v>
      </c>
      <c r="BG176" s="254">
        <f>IF(N176="zákl. prenesená",J176,0)</f>
        <v>0</v>
      </c>
      <c r="BH176" s="254">
        <f>IF(N176="zníž. prenesená",J176,0)</f>
        <v>0</v>
      </c>
      <c r="BI176" s="254">
        <f>IF(N176="nulová",J176,0)</f>
        <v>0</v>
      </c>
      <c r="BJ176" s="14" t="s">
        <v>87</v>
      </c>
      <c r="BK176" s="254">
        <f>ROUND(I176*H176,2)</f>
        <v>0</v>
      </c>
      <c r="BL176" s="14" t="s">
        <v>192</v>
      </c>
      <c r="BM176" s="253" t="s">
        <v>498</v>
      </c>
    </row>
    <row r="177" s="2" customFormat="1" ht="21.75" customHeight="1">
      <c r="A177" s="35"/>
      <c r="B177" s="36"/>
      <c r="C177" s="260" t="s">
        <v>499</v>
      </c>
      <c r="D177" s="260" t="s">
        <v>214</v>
      </c>
      <c r="E177" s="261" t="s">
        <v>500</v>
      </c>
      <c r="F177" s="262" t="s">
        <v>501</v>
      </c>
      <c r="G177" s="263" t="s">
        <v>155</v>
      </c>
      <c r="H177" s="264">
        <v>2</v>
      </c>
      <c r="I177" s="265"/>
      <c r="J177" s="266">
        <f>ROUND(I177*H177,2)</f>
        <v>0</v>
      </c>
      <c r="K177" s="267"/>
      <c r="L177" s="268"/>
      <c r="M177" s="269" t="s">
        <v>1</v>
      </c>
      <c r="N177" s="270" t="s">
        <v>41</v>
      </c>
      <c r="O177" s="88"/>
      <c r="P177" s="251">
        <f>O177*H177</f>
        <v>0</v>
      </c>
      <c r="Q177" s="251">
        <v>0.00158</v>
      </c>
      <c r="R177" s="251">
        <f>Q177*H177</f>
        <v>0.00316</v>
      </c>
      <c r="S177" s="251">
        <v>0</v>
      </c>
      <c r="T177" s="25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3" t="s">
        <v>249</v>
      </c>
      <c r="AT177" s="253" t="s">
        <v>214</v>
      </c>
      <c r="AU177" s="253" t="s">
        <v>87</v>
      </c>
      <c r="AY177" s="14" t="s">
        <v>132</v>
      </c>
      <c r="BE177" s="254">
        <f>IF(N177="základná",J177,0)</f>
        <v>0</v>
      </c>
      <c r="BF177" s="254">
        <f>IF(N177="znížená",J177,0)</f>
        <v>0</v>
      </c>
      <c r="BG177" s="254">
        <f>IF(N177="zákl. prenesená",J177,0)</f>
        <v>0</v>
      </c>
      <c r="BH177" s="254">
        <f>IF(N177="zníž. prenesená",J177,0)</f>
        <v>0</v>
      </c>
      <c r="BI177" s="254">
        <f>IF(N177="nulová",J177,0)</f>
        <v>0</v>
      </c>
      <c r="BJ177" s="14" t="s">
        <v>87</v>
      </c>
      <c r="BK177" s="254">
        <f>ROUND(I177*H177,2)</f>
        <v>0</v>
      </c>
      <c r="BL177" s="14" t="s">
        <v>192</v>
      </c>
      <c r="BM177" s="253" t="s">
        <v>502</v>
      </c>
    </row>
    <row r="178" s="2" customFormat="1" ht="16.5" customHeight="1">
      <c r="A178" s="35"/>
      <c r="B178" s="36"/>
      <c r="C178" s="241" t="s">
        <v>503</v>
      </c>
      <c r="D178" s="241" t="s">
        <v>135</v>
      </c>
      <c r="E178" s="242" t="s">
        <v>504</v>
      </c>
      <c r="F178" s="243" t="s">
        <v>505</v>
      </c>
      <c r="G178" s="244" t="s">
        <v>155</v>
      </c>
      <c r="H178" s="245">
        <v>2</v>
      </c>
      <c r="I178" s="246"/>
      <c r="J178" s="247">
        <f>ROUND(I178*H178,2)</f>
        <v>0</v>
      </c>
      <c r="K178" s="248"/>
      <c r="L178" s="41"/>
      <c r="M178" s="249" t="s">
        <v>1</v>
      </c>
      <c r="N178" s="250" t="s">
        <v>41</v>
      </c>
      <c r="O178" s="88"/>
      <c r="P178" s="251">
        <f>O178*H178</f>
        <v>0</v>
      </c>
      <c r="Q178" s="251">
        <v>0</v>
      </c>
      <c r="R178" s="251">
        <f>Q178*H178</f>
        <v>0</v>
      </c>
      <c r="S178" s="251">
        <v>0</v>
      </c>
      <c r="T178" s="25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53" t="s">
        <v>192</v>
      </c>
      <c r="AT178" s="253" t="s">
        <v>135</v>
      </c>
      <c r="AU178" s="253" t="s">
        <v>87</v>
      </c>
      <c r="AY178" s="14" t="s">
        <v>132</v>
      </c>
      <c r="BE178" s="254">
        <f>IF(N178="základná",J178,0)</f>
        <v>0</v>
      </c>
      <c r="BF178" s="254">
        <f>IF(N178="znížená",J178,0)</f>
        <v>0</v>
      </c>
      <c r="BG178" s="254">
        <f>IF(N178="zákl. prenesená",J178,0)</f>
        <v>0</v>
      </c>
      <c r="BH178" s="254">
        <f>IF(N178="zníž. prenesená",J178,0)</f>
        <v>0</v>
      </c>
      <c r="BI178" s="254">
        <f>IF(N178="nulová",J178,0)</f>
        <v>0</v>
      </c>
      <c r="BJ178" s="14" t="s">
        <v>87</v>
      </c>
      <c r="BK178" s="254">
        <f>ROUND(I178*H178,2)</f>
        <v>0</v>
      </c>
      <c r="BL178" s="14" t="s">
        <v>192</v>
      </c>
      <c r="BM178" s="253" t="s">
        <v>506</v>
      </c>
    </row>
    <row r="179" s="2" customFormat="1" ht="21.75" customHeight="1">
      <c r="A179" s="35"/>
      <c r="B179" s="36"/>
      <c r="C179" s="260" t="s">
        <v>507</v>
      </c>
      <c r="D179" s="260" t="s">
        <v>214</v>
      </c>
      <c r="E179" s="261" t="s">
        <v>508</v>
      </c>
      <c r="F179" s="262" t="s">
        <v>509</v>
      </c>
      <c r="G179" s="263" t="s">
        <v>155</v>
      </c>
      <c r="H179" s="264">
        <v>2</v>
      </c>
      <c r="I179" s="265"/>
      <c r="J179" s="266">
        <f>ROUND(I179*H179,2)</f>
        <v>0</v>
      </c>
      <c r="K179" s="267"/>
      <c r="L179" s="268"/>
      <c r="M179" s="269" t="s">
        <v>1</v>
      </c>
      <c r="N179" s="270" t="s">
        <v>41</v>
      </c>
      <c r="O179" s="88"/>
      <c r="P179" s="251">
        <f>O179*H179</f>
        <v>0</v>
      </c>
      <c r="Q179" s="251">
        <v>0.021100000000000001</v>
      </c>
      <c r="R179" s="251">
        <f>Q179*H179</f>
        <v>0.042200000000000001</v>
      </c>
      <c r="S179" s="251">
        <v>0</v>
      </c>
      <c r="T179" s="25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3" t="s">
        <v>249</v>
      </c>
      <c r="AT179" s="253" t="s">
        <v>214</v>
      </c>
      <c r="AU179" s="253" t="s">
        <v>87</v>
      </c>
      <c r="AY179" s="14" t="s">
        <v>132</v>
      </c>
      <c r="BE179" s="254">
        <f>IF(N179="základná",J179,0)</f>
        <v>0</v>
      </c>
      <c r="BF179" s="254">
        <f>IF(N179="znížená",J179,0)</f>
        <v>0</v>
      </c>
      <c r="BG179" s="254">
        <f>IF(N179="zákl. prenesená",J179,0)</f>
        <v>0</v>
      </c>
      <c r="BH179" s="254">
        <f>IF(N179="zníž. prenesená",J179,0)</f>
        <v>0</v>
      </c>
      <c r="BI179" s="254">
        <f>IF(N179="nulová",J179,0)</f>
        <v>0</v>
      </c>
      <c r="BJ179" s="14" t="s">
        <v>87</v>
      </c>
      <c r="BK179" s="254">
        <f>ROUND(I179*H179,2)</f>
        <v>0</v>
      </c>
      <c r="BL179" s="14" t="s">
        <v>192</v>
      </c>
      <c r="BM179" s="253" t="s">
        <v>510</v>
      </c>
    </row>
    <row r="180" s="2" customFormat="1" ht="33" customHeight="1">
      <c r="A180" s="35"/>
      <c r="B180" s="36"/>
      <c r="C180" s="241" t="s">
        <v>511</v>
      </c>
      <c r="D180" s="241" t="s">
        <v>135</v>
      </c>
      <c r="E180" s="242" t="s">
        <v>512</v>
      </c>
      <c r="F180" s="243" t="s">
        <v>513</v>
      </c>
      <c r="G180" s="244" t="s">
        <v>404</v>
      </c>
      <c r="H180" s="245">
        <v>1</v>
      </c>
      <c r="I180" s="246"/>
      <c r="J180" s="247">
        <f>ROUND(I180*H180,2)</f>
        <v>0</v>
      </c>
      <c r="K180" s="248"/>
      <c r="L180" s="41"/>
      <c r="M180" s="249" t="s">
        <v>1</v>
      </c>
      <c r="N180" s="250" t="s">
        <v>41</v>
      </c>
      <c r="O180" s="88"/>
      <c r="P180" s="251">
        <f>O180*H180</f>
        <v>0</v>
      </c>
      <c r="Q180" s="251">
        <v>0</v>
      </c>
      <c r="R180" s="251">
        <f>Q180*H180</f>
        <v>0</v>
      </c>
      <c r="S180" s="251">
        <v>0</v>
      </c>
      <c r="T180" s="25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53" t="s">
        <v>192</v>
      </c>
      <c r="AT180" s="253" t="s">
        <v>135</v>
      </c>
      <c r="AU180" s="253" t="s">
        <v>87</v>
      </c>
      <c r="AY180" s="14" t="s">
        <v>132</v>
      </c>
      <c r="BE180" s="254">
        <f>IF(N180="základná",J180,0)</f>
        <v>0</v>
      </c>
      <c r="BF180" s="254">
        <f>IF(N180="znížená",J180,0)</f>
        <v>0</v>
      </c>
      <c r="BG180" s="254">
        <f>IF(N180="zákl. prenesená",J180,0)</f>
        <v>0</v>
      </c>
      <c r="BH180" s="254">
        <f>IF(N180="zníž. prenesená",J180,0)</f>
        <v>0</v>
      </c>
      <c r="BI180" s="254">
        <f>IF(N180="nulová",J180,0)</f>
        <v>0</v>
      </c>
      <c r="BJ180" s="14" t="s">
        <v>87</v>
      </c>
      <c r="BK180" s="254">
        <f>ROUND(I180*H180,2)</f>
        <v>0</v>
      </c>
      <c r="BL180" s="14" t="s">
        <v>192</v>
      </c>
      <c r="BM180" s="253" t="s">
        <v>514</v>
      </c>
    </row>
    <row r="181" s="2" customFormat="1" ht="33" customHeight="1">
      <c r="A181" s="35"/>
      <c r="B181" s="36"/>
      <c r="C181" s="260" t="s">
        <v>515</v>
      </c>
      <c r="D181" s="260" t="s">
        <v>214</v>
      </c>
      <c r="E181" s="261" t="s">
        <v>516</v>
      </c>
      <c r="F181" s="262" t="s">
        <v>517</v>
      </c>
      <c r="G181" s="263" t="s">
        <v>155</v>
      </c>
      <c r="H181" s="264">
        <v>1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41</v>
      </c>
      <c r="O181" s="88"/>
      <c r="P181" s="251">
        <f>O181*H181</f>
        <v>0</v>
      </c>
      <c r="Q181" s="251">
        <v>0.01257</v>
      </c>
      <c r="R181" s="251">
        <f>Q181*H181</f>
        <v>0.01257</v>
      </c>
      <c r="S181" s="251">
        <v>0</v>
      </c>
      <c r="T181" s="25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3" t="s">
        <v>249</v>
      </c>
      <c r="AT181" s="253" t="s">
        <v>214</v>
      </c>
      <c r="AU181" s="253" t="s">
        <v>87</v>
      </c>
      <c r="AY181" s="14" t="s">
        <v>132</v>
      </c>
      <c r="BE181" s="254">
        <f>IF(N181="základná",J181,0)</f>
        <v>0</v>
      </c>
      <c r="BF181" s="254">
        <f>IF(N181="znížená",J181,0)</f>
        <v>0</v>
      </c>
      <c r="BG181" s="254">
        <f>IF(N181="zákl. prenesená",J181,0)</f>
        <v>0</v>
      </c>
      <c r="BH181" s="254">
        <f>IF(N181="zníž. prenesená",J181,0)</f>
        <v>0</v>
      </c>
      <c r="BI181" s="254">
        <f>IF(N181="nulová",J181,0)</f>
        <v>0</v>
      </c>
      <c r="BJ181" s="14" t="s">
        <v>87</v>
      </c>
      <c r="BK181" s="254">
        <f>ROUND(I181*H181,2)</f>
        <v>0</v>
      </c>
      <c r="BL181" s="14" t="s">
        <v>192</v>
      </c>
      <c r="BM181" s="253" t="s">
        <v>518</v>
      </c>
    </row>
    <row r="182" s="2" customFormat="1" ht="21.75" customHeight="1">
      <c r="A182" s="35"/>
      <c r="B182" s="36"/>
      <c r="C182" s="241" t="s">
        <v>519</v>
      </c>
      <c r="D182" s="241" t="s">
        <v>135</v>
      </c>
      <c r="E182" s="242" t="s">
        <v>520</v>
      </c>
      <c r="F182" s="243" t="s">
        <v>521</v>
      </c>
      <c r="G182" s="244" t="s">
        <v>522</v>
      </c>
      <c r="H182" s="245">
        <v>1</v>
      </c>
      <c r="I182" s="246"/>
      <c r="J182" s="247">
        <f>ROUND(I182*H182,2)</f>
        <v>0</v>
      </c>
      <c r="K182" s="248"/>
      <c r="L182" s="41"/>
      <c r="M182" s="249" t="s">
        <v>1</v>
      </c>
      <c r="N182" s="250" t="s">
        <v>41</v>
      </c>
      <c r="O182" s="88"/>
      <c r="P182" s="251">
        <f>O182*H182</f>
        <v>0</v>
      </c>
      <c r="Q182" s="251">
        <v>0.00027999999999999998</v>
      </c>
      <c r="R182" s="251">
        <f>Q182*H182</f>
        <v>0.00027999999999999998</v>
      </c>
      <c r="S182" s="251">
        <v>0</v>
      </c>
      <c r="T182" s="25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53" t="s">
        <v>192</v>
      </c>
      <c r="AT182" s="253" t="s">
        <v>135</v>
      </c>
      <c r="AU182" s="253" t="s">
        <v>87</v>
      </c>
      <c r="AY182" s="14" t="s">
        <v>132</v>
      </c>
      <c r="BE182" s="254">
        <f>IF(N182="základná",J182,0)</f>
        <v>0</v>
      </c>
      <c r="BF182" s="254">
        <f>IF(N182="znížená",J182,0)</f>
        <v>0</v>
      </c>
      <c r="BG182" s="254">
        <f>IF(N182="zákl. prenesená",J182,0)</f>
        <v>0</v>
      </c>
      <c r="BH182" s="254">
        <f>IF(N182="zníž. prenesená",J182,0)</f>
        <v>0</v>
      </c>
      <c r="BI182" s="254">
        <f>IF(N182="nulová",J182,0)</f>
        <v>0</v>
      </c>
      <c r="BJ182" s="14" t="s">
        <v>87</v>
      </c>
      <c r="BK182" s="254">
        <f>ROUND(I182*H182,2)</f>
        <v>0</v>
      </c>
      <c r="BL182" s="14" t="s">
        <v>192</v>
      </c>
      <c r="BM182" s="253" t="s">
        <v>523</v>
      </c>
    </row>
    <row r="183" s="2" customFormat="1" ht="21.75" customHeight="1">
      <c r="A183" s="35"/>
      <c r="B183" s="36"/>
      <c r="C183" s="260" t="s">
        <v>524</v>
      </c>
      <c r="D183" s="260" t="s">
        <v>214</v>
      </c>
      <c r="E183" s="261" t="s">
        <v>525</v>
      </c>
      <c r="F183" s="262" t="s">
        <v>526</v>
      </c>
      <c r="G183" s="263" t="s">
        <v>155</v>
      </c>
      <c r="H183" s="264">
        <v>1</v>
      </c>
      <c r="I183" s="265"/>
      <c r="J183" s="266">
        <f>ROUND(I183*H183,2)</f>
        <v>0</v>
      </c>
      <c r="K183" s="267"/>
      <c r="L183" s="268"/>
      <c r="M183" s="269" t="s">
        <v>1</v>
      </c>
      <c r="N183" s="270" t="s">
        <v>41</v>
      </c>
      <c r="O183" s="88"/>
      <c r="P183" s="251">
        <f>O183*H183</f>
        <v>0</v>
      </c>
      <c r="Q183" s="251">
        <v>0.016</v>
      </c>
      <c r="R183" s="251">
        <f>Q183*H183</f>
        <v>0.016</v>
      </c>
      <c r="S183" s="251">
        <v>0</v>
      </c>
      <c r="T183" s="25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53" t="s">
        <v>249</v>
      </c>
      <c r="AT183" s="253" t="s">
        <v>214</v>
      </c>
      <c r="AU183" s="253" t="s">
        <v>87</v>
      </c>
      <c r="AY183" s="14" t="s">
        <v>132</v>
      </c>
      <c r="BE183" s="254">
        <f>IF(N183="základná",J183,0)</f>
        <v>0</v>
      </c>
      <c r="BF183" s="254">
        <f>IF(N183="znížená",J183,0)</f>
        <v>0</v>
      </c>
      <c r="BG183" s="254">
        <f>IF(N183="zákl. prenesená",J183,0)</f>
        <v>0</v>
      </c>
      <c r="BH183" s="254">
        <f>IF(N183="zníž. prenesená",J183,0)</f>
        <v>0</v>
      </c>
      <c r="BI183" s="254">
        <f>IF(N183="nulová",J183,0)</f>
        <v>0</v>
      </c>
      <c r="BJ183" s="14" t="s">
        <v>87</v>
      </c>
      <c r="BK183" s="254">
        <f>ROUND(I183*H183,2)</f>
        <v>0</v>
      </c>
      <c r="BL183" s="14" t="s">
        <v>192</v>
      </c>
      <c r="BM183" s="253" t="s">
        <v>527</v>
      </c>
    </row>
    <row r="184" s="2" customFormat="1" ht="21.75" customHeight="1">
      <c r="A184" s="35"/>
      <c r="B184" s="36"/>
      <c r="C184" s="241" t="s">
        <v>528</v>
      </c>
      <c r="D184" s="241" t="s">
        <v>135</v>
      </c>
      <c r="E184" s="242" t="s">
        <v>529</v>
      </c>
      <c r="F184" s="243" t="s">
        <v>530</v>
      </c>
      <c r="G184" s="244" t="s">
        <v>404</v>
      </c>
      <c r="H184" s="245">
        <v>1</v>
      </c>
      <c r="I184" s="246"/>
      <c r="J184" s="247">
        <f>ROUND(I184*H184,2)</f>
        <v>0</v>
      </c>
      <c r="K184" s="248"/>
      <c r="L184" s="41"/>
      <c r="M184" s="249" t="s">
        <v>1</v>
      </c>
      <c r="N184" s="250" t="s">
        <v>41</v>
      </c>
      <c r="O184" s="88"/>
      <c r="P184" s="251">
        <f>O184*H184</f>
        <v>0</v>
      </c>
      <c r="Q184" s="251">
        <v>0</v>
      </c>
      <c r="R184" s="251">
        <f>Q184*H184</f>
        <v>0</v>
      </c>
      <c r="S184" s="251">
        <v>0.017500000000000002</v>
      </c>
      <c r="T184" s="252">
        <f>S184*H184</f>
        <v>0.017500000000000002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3" t="s">
        <v>192</v>
      </c>
      <c r="AT184" s="253" t="s">
        <v>135</v>
      </c>
      <c r="AU184" s="253" t="s">
        <v>87</v>
      </c>
      <c r="AY184" s="14" t="s">
        <v>132</v>
      </c>
      <c r="BE184" s="254">
        <f>IF(N184="základná",J184,0)</f>
        <v>0</v>
      </c>
      <c r="BF184" s="254">
        <f>IF(N184="znížená",J184,0)</f>
        <v>0</v>
      </c>
      <c r="BG184" s="254">
        <f>IF(N184="zákl. prenesená",J184,0)</f>
        <v>0</v>
      </c>
      <c r="BH184" s="254">
        <f>IF(N184="zníž. prenesená",J184,0)</f>
        <v>0</v>
      </c>
      <c r="BI184" s="254">
        <f>IF(N184="nulová",J184,0)</f>
        <v>0</v>
      </c>
      <c r="BJ184" s="14" t="s">
        <v>87</v>
      </c>
      <c r="BK184" s="254">
        <f>ROUND(I184*H184,2)</f>
        <v>0</v>
      </c>
      <c r="BL184" s="14" t="s">
        <v>192</v>
      </c>
      <c r="BM184" s="253" t="s">
        <v>531</v>
      </c>
    </row>
    <row r="185" s="2" customFormat="1" ht="21.75" customHeight="1">
      <c r="A185" s="35"/>
      <c r="B185" s="36"/>
      <c r="C185" s="241" t="s">
        <v>532</v>
      </c>
      <c r="D185" s="241" t="s">
        <v>135</v>
      </c>
      <c r="E185" s="242" t="s">
        <v>533</v>
      </c>
      <c r="F185" s="243" t="s">
        <v>534</v>
      </c>
      <c r="G185" s="244" t="s">
        <v>404</v>
      </c>
      <c r="H185" s="245">
        <v>1</v>
      </c>
      <c r="I185" s="246"/>
      <c r="J185" s="247">
        <f>ROUND(I185*H185,2)</f>
        <v>0</v>
      </c>
      <c r="K185" s="248"/>
      <c r="L185" s="41"/>
      <c r="M185" s="249" t="s">
        <v>1</v>
      </c>
      <c r="N185" s="250" t="s">
        <v>41</v>
      </c>
      <c r="O185" s="88"/>
      <c r="P185" s="251">
        <f>O185*H185</f>
        <v>0</v>
      </c>
      <c r="Q185" s="251">
        <v>0.00037532</v>
      </c>
      <c r="R185" s="251">
        <f>Q185*H185</f>
        <v>0.00037532</v>
      </c>
      <c r="S185" s="251">
        <v>0</v>
      </c>
      <c r="T185" s="252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53" t="s">
        <v>192</v>
      </c>
      <c r="AT185" s="253" t="s">
        <v>135</v>
      </c>
      <c r="AU185" s="253" t="s">
        <v>87</v>
      </c>
      <c r="AY185" s="14" t="s">
        <v>132</v>
      </c>
      <c r="BE185" s="254">
        <f>IF(N185="základná",J185,0)</f>
        <v>0</v>
      </c>
      <c r="BF185" s="254">
        <f>IF(N185="znížená",J185,0)</f>
        <v>0</v>
      </c>
      <c r="BG185" s="254">
        <f>IF(N185="zákl. prenesená",J185,0)</f>
        <v>0</v>
      </c>
      <c r="BH185" s="254">
        <f>IF(N185="zníž. prenesená",J185,0)</f>
        <v>0</v>
      </c>
      <c r="BI185" s="254">
        <f>IF(N185="nulová",J185,0)</f>
        <v>0</v>
      </c>
      <c r="BJ185" s="14" t="s">
        <v>87</v>
      </c>
      <c r="BK185" s="254">
        <f>ROUND(I185*H185,2)</f>
        <v>0</v>
      </c>
      <c r="BL185" s="14" t="s">
        <v>192</v>
      </c>
      <c r="BM185" s="253" t="s">
        <v>535</v>
      </c>
    </row>
    <row r="186" s="2" customFormat="1" ht="21.75" customHeight="1">
      <c r="A186" s="35"/>
      <c r="B186" s="36"/>
      <c r="C186" s="260" t="s">
        <v>536</v>
      </c>
      <c r="D186" s="260" t="s">
        <v>214</v>
      </c>
      <c r="E186" s="261" t="s">
        <v>537</v>
      </c>
      <c r="F186" s="262" t="s">
        <v>538</v>
      </c>
      <c r="G186" s="263" t="s">
        <v>155</v>
      </c>
      <c r="H186" s="264">
        <v>1</v>
      </c>
      <c r="I186" s="265"/>
      <c r="J186" s="266">
        <f>ROUND(I186*H186,2)</f>
        <v>0</v>
      </c>
      <c r="K186" s="267"/>
      <c r="L186" s="268"/>
      <c r="M186" s="269" t="s">
        <v>1</v>
      </c>
      <c r="N186" s="270" t="s">
        <v>41</v>
      </c>
      <c r="O186" s="88"/>
      <c r="P186" s="251">
        <f>O186*H186</f>
        <v>0</v>
      </c>
      <c r="Q186" s="251">
        <v>0.016400000000000001</v>
      </c>
      <c r="R186" s="251">
        <f>Q186*H186</f>
        <v>0.016400000000000001</v>
      </c>
      <c r="S186" s="251">
        <v>0</v>
      </c>
      <c r="T186" s="25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53" t="s">
        <v>249</v>
      </c>
      <c r="AT186" s="253" t="s">
        <v>214</v>
      </c>
      <c r="AU186" s="253" t="s">
        <v>87</v>
      </c>
      <c r="AY186" s="14" t="s">
        <v>132</v>
      </c>
      <c r="BE186" s="254">
        <f>IF(N186="základná",J186,0)</f>
        <v>0</v>
      </c>
      <c r="BF186" s="254">
        <f>IF(N186="znížená",J186,0)</f>
        <v>0</v>
      </c>
      <c r="BG186" s="254">
        <f>IF(N186="zákl. prenesená",J186,0)</f>
        <v>0</v>
      </c>
      <c r="BH186" s="254">
        <f>IF(N186="zníž. prenesená",J186,0)</f>
        <v>0</v>
      </c>
      <c r="BI186" s="254">
        <f>IF(N186="nulová",J186,0)</f>
        <v>0</v>
      </c>
      <c r="BJ186" s="14" t="s">
        <v>87</v>
      </c>
      <c r="BK186" s="254">
        <f>ROUND(I186*H186,2)</f>
        <v>0</v>
      </c>
      <c r="BL186" s="14" t="s">
        <v>192</v>
      </c>
      <c r="BM186" s="253" t="s">
        <v>539</v>
      </c>
    </row>
    <row r="187" s="2" customFormat="1" ht="21.75" customHeight="1">
      <c r="A187" s="35"/>
      <c r="B187" s="36"/>
      <c r="C187" s="241" t="s">
        <v>540</v>
      </c>
      <c r="D187" s="241" t="s">
        <v>135</v>
      </c>
      <c r="E187" s="242" t="s">
        <v>541</v>
      </c>
      <c r="F187" s="243" t="s">
        <v>542</v>
      </c>
      <c r="G187" s="244" t="s">
        <v>167</v>
      </c>
      <c r="H187" s="245">
        <v>0.26000000000000001</v>
      </c>
      <c r="I187" s="246"/>
      <c r="J187" s="247">
        <f>ROUND(I187*H187,2)</f>
        <v>0</v>
      </c>
      <c r="K187" s="248"/>
      <c r="L187" s="41"/>
      <c r="M187" s="249" t="s">
        <v>1</v>
      </c>
      <c r="N187" s="250" t="s">
        <v>41</v>
      </c>
      <c r="O187" s="88"/>
      <c r="P187" s="251">
        <f>O187*H187</f>
        <v>0</v>
      </c>
      <c r="Q187" s="251">
        <v>0</v>
      </c>
      <c r="R187" s="251">
        <f>Q187*H187</f>
        <v>0</v>
      </c>
      <c r="S187" s="251">
        <v>0</v>
      </c>
      <c r="T187" s="252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53" t="s">
        <v>192</v>
      </c>
      <c r="AT187" s="253" t="s">
        <v>135</v>
      </c>
      <c r="AU187" s="253" t="s">
        <v>87</v>
      </c>
      <c r="AY187" s="14" t="s">
        <v>132</v>
      </c>
      <c r="BE187" s="254">
        <f>IF(N187="základná",J187,0)</f>
        <v>0</v>
      </c>
      <c r="BF187" s="254">
        <f>IF(N187="znížená",J187,0)</f>
        <v>0</v>
      </c>
      <c r="BG187" s="254">
        <f>IF(N187="zákl. prenesená",J187,0)</f>
        <v>0</v>
      </c>
      <c r="BH187" s="254">
        <f>IF(N187="zníž. prenesená",J187,0)</f>
        <v>0</v>
      </c>
      <c r="BI187" s="254">
        <f>IF(N187="nulová",J187,0)</f>
        <v>0</v>
      </c>
      <c r="BJ187" s="14" t="s">
        <v>87</v>
      </c>
      <c r="BK187" s="254">
        <f>ROUND(I187*H187,2)</f>
        <v>0</v>
      </c>
      <c r="BL187" s="14" t="s">
        <v>192</v>
      </c>
      <c r="BM187" s="253" t="s">
        <v>543</v>
      </c>
    </row>
    <row r="188" s="2" customFormat="1" ht="16.5" customHeight="1">
      <c r="A188" s="35"/>
      <c r="B188" s="36"/>
      <c r="C188" s="241" t="s">
        <v>544</v>
      </c>
      <c r="D188" s="241" t="s">
        <v>135</v>
      </c>
      <c r="E188" s="242" t="s">
        <v>545</v>
      </c>
      <c r="F188" s="243" t="s">
        <v>546</v>
      </c>
      <c r="G188" s="244" t="s">
        <v>522</v>
      </c>
      <c r="H188" s="245">
        <v>9</v>
      </c>
      <c r="I188" s="246"/>
      <c r="J188" s="247">
        <f>ROUND(I188*H188,2)</f>
        <v>0</v>
      </c>
      <c r="K188" s="248"/>
      <c r="L188" s="41"/>
      <c r="M188" s="249" t="s">
        <v>1</v>
      </c>
      <c r="N188" s="250" t="s">
        <v>41</v>
      </c>
      <c r="O188" s="88"/>
      <c r="P188" s="251">
        <f>O188*H188</f>
        <v>0</v>
      </c>
      <c r="Q188" s="251">
        <v>8.0000000000000007E-05</v>
      </c>
      <c r="R188" s="251">
        <f>Q188*H188</f>
        <v>0.00072000000000000005</v>
      </c>
      <c r="S188" s="251">
        <v>0</v>
      </c>
      <c r="T188" s="25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53" t="s">
        <v>192</v>
      </c>
      <c r="AT188" s="253" t="s">
        <v>135</v>
      </c>
      <c r="AU188" s="253" t="s">
        <v>87</v>
      </c>
      <c r="AY188" s="14" t="s">
        <v>132</v>
      </c>
      <c r="BE188" s="254">
        <f>IF(N188="základná",J188,0)</f>
        <v>0</v>
      </c>
      <c r="BF188" s="254">
        <f>IF(N188="znížená",J188,0)</f>
        <v>0</v>
      </c>
      <c r="BG188" s="254">
        <f>IF(N188="zákl. prenesená",J188,0)</f>
        <v>0</v>
      </c>
      <c r="BH188" s="254">
        <f>IF(N188="zníž. prenesená",J188,0)</f>
        <v>0</v>
      </c>
      <c r="BI188" s="254">
        <f>IF(N188="nulová",J188,0)</f>
        <v>0</v>
      </c>
      <c r="BJ188" s="14" t="s">
        <v>87</v>
      </c>
      <c r="BK188" s="254">
        <f>ROUND(I188*H188,2)</f>
        <v>0</v>
      </c>
      <c r="BL188" s="14" t="s">
        <v>192</v>
      </c>
      <c r="BM188" s="253" t="s">
        <v>547</v>
      </c>
    </row>
    <row r="189" s="2" customFormat="1" ht="16.5" customHeight="1">
      <c r="A189" s="35"/>
      <c r="B189" s="36"/>
      <c r="C189" s="260" t="s">
        <v>548</v>
      </c>
      <c r="D189" s="260" t="s">
        <v>214</v>
      </c>
      <c r="E189" s="261" t="s">
        <v>549</v>
      </c>
      <c r="F189" s="262" t="s">
        <v>550</v>
      </c>
      <c r="G189" s="263" t="s">
        <v>155</v>
      </c>
      <c r="H189" s="264">
        <v>9</v>
      </c>
      <c r="I189" s="265"/>
      <c r="J189" s="266">
        <f>ROUND(I189*H189,2)</f>
        <v>0</v>
      </c>
      <c r="K189" s="267"/>
      <c r="L189" s="268"/>
      <c r="M189" s="269" t="s">
        <v>1</v>
      </c>
      <c r="N189" s="270" t="s">
        <v>41</v>
      </c>
      <c r="O189" s="88"/>
      <c r="P189" s="251">
        <f>O189*H189</f>
        <v>0</v>
      </c>
      <c r="Q189" s="251">
        <v>0</v>
      </c>
      <c r="R189" s="251">
        <f>Q189*H189</f>
        <v>0</v>
      </c>
      <c r="S189" s="251">
        <v>0</v>
      </c>
      <c r="T189" s="25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53" t="s">
        <v>249</v>
      </c>
      <c r="AT189" s="253" t="s">
        <v>214</v>
      </c>
      <c r="AU189" s="253" t="s">
        <v>87</v>
      </c>
      <c r="AY189" s="14" t="s">
        <v>132</v>
      </c>
      <c r="BE189" s="254">
        <f>IF(N189="základná",J189,0)</f>
        <v>0</v>
      </c>
      <c r="BF189" s="254">
        <f>IF(N189="znížená",J189,0)</f>
        <v>0</v>
      </c>
      <c r="BG189" s="254">
        <f>IF(N189="zákl. prenesená",J189,0)</f>
        <v>0</v>
      </c>
      <c r="BH189" s="254">
        <f>IF(N189="zníž. prenesená",J189,0)</f>
        <v>0</v>
      </c>
      <c r="BI189" s="254">
        <f>IF(N189="nulová",J189,0)</f>
        <v>0</v>
      </c>
      <c r="BJ189" s="14" t="s">
        <v>87</v>
      </c>
      <c r="BK189" s="254">
        <f>ROUND(I189*H189,2)</f>
        <v>0</v>
      </c>
      <c r="BL189" s="14" t="s">
        <v>192</v>
      </c>
      <c r="BM189" s="253" t="s">
        <v>551</v>
      </c>
    </row>
    <row r="190" s="2" customFormat="1" ht="16.5" customHeight="1">
      <c r="A190" s="35"/>
      <c r="B190" s="36"/>
      <c r="C190" s="260" t="s">
        <v>552</v>
      </c>
      <c r="D190" s="260" t="s">
        <v>214</v>
      </c>
      <c r="E190" s="261" t="s">
        <v>553</v>
      </c>
      <c r="F190" s="262" t="s">
        <v>554</v>
      </c>
      <c r="G190" s="263" t="s">
        <v>155</v>
      </c>
      <c r="H190" s="264">
        <v>9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41</v>
      </c>
      <c r="O190" s="88"/>
      <c r="P190" s="251">
        <f>O190*H190</f>
        <v>0</v>
      </c>
      <c r="Q190" s="251">
        <v>0.00040000000000000002</v>
      </c>
      <c r="R190" s="251">
        <f>Q190*H190</f>
        <v>0.0036000000000000003</v>
      </c>
      <c r="S190" s="251">
        <v>0</v>
      </c>
      <c r="T190" s="25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53" t="s">
        <v>249</v>
      </c>
      <c r="AT190" s="253" t="s">
        <v>214</v>
      </c>
      <c r="AU190" s="253" t="s">
        <v>87</v>
      </c>
      <c r="AY190" s="14" t="s">
        <v>132</v>
      </c>
      <c r="BE190" s="254">
        <f>IF(N190="základná",J190,0)</f>
        <v>0</v>
      </c>
      <c r="BF190" s="254">
        <f>IF(N190="znížená",J190,0)</f>
        <v>0</v>
      </c>
      <c r="BG190" s="254">
        <f>IF(N190="zákl. prenesená",J190,0)</f>
        <v>0</v>
      </c>
      <c r="BH190" s="254">
        <f>IF(N190="zníž. prenesená",J190,0)</f>
        <v>0</v>
      </c>
      <c r="BI190" s="254">
        <f>IF(N190="nulová",J190,0)</f>
        <v>0</v>
      </c>
      <c r="BJ190" s="14" t="s">
        <v>87</v>
      </c>
      <c r="BK190" s="254">
        <f>ROUND(I190*H190,2)</f>
        <v>0</v>
      </c>
      <c r="BL190" s="14" t="s">
        <v>192</v>
      </c>
      <c r="BM190" s="253" t="s">
        <v>555</v>
      </c>
    </row>
    <row r="191" s="2" customFormat="1" ht="21.75" customHeight="1">
      <c r="A191" s="35"/>
      <c r="B191" s="36"/>
      <c r="C191" s="241" t="s">
        <v>556</v>
      </c>
      <c r="D191" s="241" t="s">
        <v>135</v>
      </c>
      <c r="E191" s="242" t="s">
        <v>557</v>
      </c>
      <c r="F191" s="243" t="s">
        <v>558</v>
      </c>
      <c r="G191" s="244" t="s">
        <v>404</v>
      </c>
      <c r="H191" s="245">
        <v>1</v>
      </c>
      <c r="I191" s="246"/>
      <c r="J191" s="247">
        <f>ROUND(I191*H191,2)</f>
        <v>0</v>
      </c>
      <c r="K191" s="248"/>
      <c r="L191" s="41"/>
      <c r="M191" s="249" t="s">
        <v>1</v>
      </c>
      <c r="N191" s="250" t="s">
        <v>41</v>
      </c>
      <c r="O191" s="88"/>
      <c r="P191" s="251">
        <f>O191*H191</f>
        <v>0</v>
      </c>
      <c r="Q191" s="251">
        <v>0</v>
      </c>
      <c r="R191" s="251">
        <f>Q191*H191</f>
        <v>0</v>
      </c>
      <c r="S191" s="251">
        <v>0.0025999999999999999</v>
      </c>
      <c r="T191" s="252">
        <f>S191*H191</f>
        <v>0.0025999999999999999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53" t="s">
        <v>192</v>
      </c>
      <c r="AT191" s="253" t="s">
        <v>135</v>
      </c>
      <c r="AU191" s="253" t="s">
        <v>87</v>
      </c>
      <c r="AY191" s="14" t="s">
        <v>132</v>
      </c>
      <c r="BE191" s="254">
        <f>IF(N191="základná",J191,0)</f>
        <v>0</v>
      </c>
      <c r="BF191" s="254">
        <f>IF(N191="znížená",J191,0)</f>
        <v>0</v>
      </c>
      <c r="BG191" s="254">
        <f>IF(N191="zákl. prenesená",J191,0)</f>
        <v>0</v>
      </c>
      <c r="BH191" s="254">
        <f>IF(N191="zníž. prenesená",J191,0)</f>
        <v>0</v>
      </c>
      <c r="BI191" s="254">
        <f>IF(N191="nulová",J191,0)</f>
        <v>0</v>
      </c>
      <c r="BJ191" s="14" t="s">
        <v>87</v>
      </c>
      <c r="BK191" s="254">
        <f>ROUND(I191*H191,2)</f>
        <v>0</v>
      </c>
      <c r="BL191" s="14" t="s">
        <v>192</v>
      </c>
      <c r="BM191" s="253" t="s">
        <v>559</v>
      </c>
    </row>
    <row r="192" s="2" customFormat="1" ht="21.75" customHeight="1">
      <c r="A192" s="35"/>
      <c r="B192" s="36"/>
      <c r="C192" s="241" t="s">
        <v>560</v>
      </c>
      <c r="D192" s="241" t="s">
        <v>135</v>
      </c>
      <c r="E192" s="242" t="s">
        <v>561</v>
      </c>
      <c r="F192" s="243" t="s">
        <v>562</v>
      </c>
      <c r="G192" s="244" t="s">
        <v>155</v>
      </c>
      <c r="H192" s="245">
        <v>2</v>
      </c>
      <c r="I192" s="246"/>
      <c r="J192" s="247">
        <f>ROUND(I192*H192,2)</f>
        <v>0</v>
      </c>
      <c r="K192" s="248"/>
      <c r="L192" s="41"/>
      <c r="M192" s="249" t="s">
        <v>1</v>
      </c>
      <c r="N192" s="250" t="s">
        <v>41</v>
      </c>
      <c r="O192" s="88"/>
      <c r="P192" s="251">
        <f>O192*H192</f>
        <v>0</v>
      </c>
      <c r="Q192" s="251">
        <v>4.1999999999999996E-06</v>
      </c>
      <c r="R192" s="251">
        <f>Q192*H192</f>
        <v>8.3999999999999992E-06</v>
      </c>
      <c r="S192" s="251">
        <v>0</v>
      </c>
      <c r="T192" s="25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53" t="s">
        <v>192</v>
      </c>
      <c r="AT192" s="253" t="s">
        <v>135</v>
      </c>
      <c r="AU192" s="253" t="s">
        <v>87</v>
      </c>
      <c r="AY192" s="14" t="s">
        <v>132</v>
      </c>
      <c r="BE192" s="254">
        <f>IF(N192="základná",J192,0)</f>
        <v>0</v>
      </c>
      <c r="BF192" s="254">
        <f>IF(N192="znížená",J192,0)</f>
        <v>0</v>
      </c>
      <c r="BG192" s="254">
        <f>IF(N192="zákl. prenesená",J192,0)</f>
        <v>0</v>
      </c>
      <c r="BH192" s="254">
        <f>IF(N192="zníž. prenesená",J192,0)</f>
        <v>0</v>
      </c>
      <c r="BI192" s="254">
        <f>IF(N192="nulová",J192,0)</f>
        <v>0</v>
      </c>
      <c r="BJ192" s="14" t="s">
        <v>87</v>
      </c>
      <c r="BK192" s="254">
        <f>ROUND(I192*H192,2)</f>
        <v>0</v>
      </c>
      <c r="BL192" s="14" t="s">
        <v>192</v>
      </c>
      <c r="BM192" s="253" t="s">
        <v>563</v>
      </c>
    </row>
    <row r="193" s="2" customFormat="1" ht="16.5" customHeight="1">
      <c r="A193" s="35"/>
      <c r="B193" s="36"/>
      <c r="C193" s="260" t="s">
        <v>564</v>
      </c>
      <c r="D193" s="260" t="s">
        <v>214</v>
      </c>
      <c r="E193" s="261" t="s">
        <v>565</v>
      </c>
      <c r="F193" s="262" t="s">
        <v>566</v>
      </c>
      <c r="G193" s="263" t="s">
        <v>155</v>
      </c>
      <c r="H193" s="264">
        <v>1</v>
      </c>
      <c r="I193" s="265"/>
      <c r="J193" s="266">
        <f>ROUND(I193*H193,2)</f>
        <v>0</v>
      </c>
      <c r="K193" s="267"/>
      <c r="L193" s="268"/>
      <c r="M193" s="269" t="s">
        <v>1</v>
      </c>
      <c r="N193" s="270" t="s">
        <v>41</v>
      </c>
      <c r="O193" s="88"/>
      <c r="P193" s="251">
        <f>O193*H193</f>
        <v>0</v>
      </c>
      <c r="Q193" s="251">
        <v>0.00149</v>
      </c>
      <c r="R193" s="251">
        <f>Q193*H193</f>
        <v>0.00149</v>
      </c>
      <c r="S193" s="251">
        <v>0</v>
      </c>
      <c r="T193" s="25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53" t="s">
        <v>249</v>
      </c>
      <c r="AT193" s="253" t="s">
        <v>214</v>
      </c>
      <c r="AU193" s="253" t="s">
        <v>87</v>
      </c>
      <c r="AY193" s="14" t="s">
        <v>132</v>
      </c>
      <c r="BE193" s="254">
        <f>IF(N193="základná",J193,0)</f>
        <v>0</v>
      </c>
      <c r="BF193" s="254">
        <f>IF(N193="znížená",J193,0)</f>
        <v>0</v>
      </c>
      <c r="BG193" s="254">
        <f>IF(N193="zákl. prenesená",J193,0)</f>
        <v>0</v>
      </c>
      <c r="BH193" s="254">
        <f>IF(N193="zníž. prenesená",J193,0)</f>
        <v>0</v>
      </c>
      <c r="BI193" s="254">
        <f>IF(N193="nulová",J193,0)</f>
        <v>0</v>
      </c>
      <c r="BJ193" s="14" t="s">
        <v>87</v>
      </c>
      <c r="BK193" s="254">
        <f>ROUND(I193*H193,2)</f>
        <v>0</v>
      </c>
      <c r="BL193" s="14" t="s">
        <v>192</v>
      </c>
      <c r="BM193" s="253" t="s">
        <v>567</v>
      </c>
    </row>
    <row r="194" s="2" customFormat="1" ht="21.75" customHeight="1">
      <c r="A194" s="35"/>
      <c r="B194" s="36"/>
      <c r="C194" s="260" t="s">
        <v>568</v>
      </c>
      <c r="D194" s="260" t="s">
        <v>214</v>
      </c>
      <c r="E194" s="261" t="s">
        <v>569</v>
      </c>
      <c r="F194" s="262" t="s">
        <v>570</v>
      </c>
      <c r="G194" s="263" t="s">
        <v>155</v>
      </c>
      <c r="H194" s="264">
        <v>1</v>
      </c>
      <c r="I194" s="265"/>
      <c r="J194" s="266">
        <f>ROUND(I194*H194,2)</f>
        <v>0</v>
      </c>
      <c r="K194" s="267"/>
      <c r="L194" s="268"/>
      <c r="M194" s="269" t="s">
        <v>1</v>
      </c>
      <c r="N194" s="270" t="s">
        <v>41</v>
      </c>
      <c r="O194" s="88"/>
      <c r="P194" s="251">
        <f>O194*H194</f>
        <v>0</v>
      </c>
      <c r="Q194" s="251">
        <v>0.0012999999999999999</v>
      </c>
      <c r="R194" s="251">
        <f>Q194*H194</f>
        <v>0.0012999999999999999</v>
      </c>
      <c r="S194" s="251">
        <v>0</v>
      </c>
      <c r="T194" s="25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53" t="s">
        <v>249</v>
      </c>
      <c r="AT194" s="253" t="s">
        <v>214</v>
      </c>
      <c r="AU194" s="253" t="s">
        <v>87</v>
      </c>
      <c r="AY194" s="14" t="s">
        <v>132</v>
      </c>
      <c r="BE194" s="254">
        <f>IF(N194="základná",J194,0)</f>
        <v>0</v>
      </c>
      <c r="BF194" s="254">
        <f>IF(N194="znížená",J194,0)</f>
        <v>0</v>
      </c>
      <c r="BG194" s="254">
        <f>IF(N194="zákl. prenesená",J194,0)</f>
        <v>0</v>
      </c>
      <c r="BH194" s="254">
        <f>IF(N194="zníž. prenesená",J194,0)</f>
        <v>0</v>
      </c>
      <c r="BI194" s="254">
        <f>IF(N194="nulová",J194,0)</f>
        <v>0</v>
      </c>
      <c r="BJ194" s="14" t="s">
        <v>87</v>
      </c>
      <c r="BK194" s="254">
        <f>ROUND(I194*H194,2)</f>
        <v>0</v>
      </c>
      <c r="BL194" s="14" t="s">
        <v>192</v>
      </c>
      <c r="BM194" s="253" t="s">
        <v>571</v>
      </c>
    </row>
    <row r="195" s="2" customFormat="1" ht="21.75" customHeight="1">
      <c r="A195" s="35"/>
      <c r="B195" s="36"/>
      <c r="C195" s="241" t="s">
        <v>572</v>
      </c>
      <c r="D195" s="241" t="s">
        <v>135</v>
      </c>
      <c r="E195" s="242" t="s">
        <v>573</v>
      </c>
      <c r="F195" s="243" t="s">
        <v>574</v>
      </c>
      <c r="G195" s="244" t="s">
        <v>155</v>
      </c>
      <c r="H195" s="245">
        <v>2</v>
      </c>
      <c r="I195" s="246"/>
      <c r="J195" s="247">
        <f>ROUND(I195*H195,2)</f>
        <v>0</v>
      </c>
      <c r="K195" s="248"/>
      <c r="L195" s="41"/>
      <c r="M195" s="249" t="s">
        <v>1</v>
      </c>
      <c r="N195" s="250" t="s">
        <v>41</v>
      </c>
      <c r="O195" s="88"/>
      <c r="P195" s="251">
        <f>O195*H195</f>
        <v>0</v>
      </c>
      <c r="Q195" s="251">
        <v>0.00010000000000000001</v>
      </c>
      <c r="R195" s="251">
        <f>Q195*H195</f>
        <v>0.00020000000000000001</v>
      </c>
      <c r="S195" s="251">
        <v>0</v>
      </c>
      <c r="T195" s="25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53" t="s">
        <v>192</v>
      </c>
      <c r="AT195" s="253" t="s">
        <v>135</v>
      </c>
      <c r="AU195" s="253" t="s">
        <v>87</v>
      </c>
      <c r="AY195" s="14" t="s">
        <v>132</v>
      </c>
      <c r="BE195" s="254">
        <f>IF(N195="základná",J195,0)</f>
        <v>0</v>
      </c>
      <c r="BF195" s="254">
        <f>IF(N195="znížená",J195,0)</f>
        <v>0</v>
      </c>
      <c r="BG195" s="254">
        <f>IF(N195="zákl. prenesená",J195,0)</f>
        <v>0</v>
      </c>
      <c r="BH195" s="254">
        <f>IF(N195="zníž. prenesená",J195,0)</f>
        <v>0</v>
      </c>
      <c r="BI195" s="254">
        <f>IF(N195="nulová",J195,0)</f>
        <v>0</v>
      </c>
      <c r="BJ195" s="14" t="s">
        <v>87</v>
      </c>
      <c r="BK195" s="254">
        <f>ROUND(I195*H195,2)</f>
        <v>0</v>
      </c>
      <c r="BL195" s="14" t="s">
        <v>192</v>
      </c>
      <c r="BM195" s="253" t="s">
        <v>575</v>
      </c>
    </row>
    <row r="196" s="2" customFormat="1" ht="16.5" customHeight="1">
      <c r="A196" s="35"/>
      <c r="B196" s="36"/>
      <c r="C196" s="260" t="s">
        <v>576</v>
      </c>
      <c r="D196" s="260" t="s">
        <v>214</v>
      </c>
      <c r="E196" s="261" t="s">
        <v>577</v>
      </c>
      <c r="F196" s="262" t="s">
        <v>578</v>
      </c>
      <c r="G196" s="263" t="s">
        <v>155</v>
      </c>
      <c r="H196" s="264">
        <v>2</v>
      </c>
      <c r="I196" s="265"/>
      <c r="J196" s="266">
        <f>ROUND(I196*H196,2)</f>
        <v>0</v>
      </c>
      <c r="K196" s="267"/>
      <c r="L196" s="268"/>
      <c r="M196" s="269" t="s">
        <v>1</v>
      </c>
      <c r="N196" s="270" t="s">
        <v>41</v>
      </c>
      <c r="O196" s="88"/>
      <c r="P196" s="251">
        <f>O196*H196</f>
        <v>0</v>
      </c>
      <c r="Q196" s="251">
        <v>0.001</v>
      </c>
      <c r="R196" s="251">
        <f>Q196*H196</f>
        <v>0.002</v>
      </c>
      <c r="S196" s="251">
        <v>0</v>
      </c>
      <c r="T196" s="25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53" t="s">
        <v>249</v>
      </c>
      <c r="AT196" s="253" t="s">
        <v>214</v>
      </c>
      <c r="AU196" s="253" t="s">
        <v>87</v>
      </c>
      <c r="AY196" s="14" t="s">
        <v>132</v>
      </c>
      <c r="BE196" s="254">
        <f>IF(N196="základná",J196,0)</f>
        <v>0</v>
      </c>
      <c r="BF196" s="254">
        <f>IF(N196="znížená",J196,0)</f>
        <v>0</v>
      </c>
      <c r="BG196" s="254">
        <f>IF(N196="zákl. prenesená",J196,0)</f>
        <v>0</v>
      </c>
      <c r="BH196" s="254">
        <f>IF(N196="zníž. prenesená",J196,0)</f>
        <v>0</v>
      </c>
      <c r="BI196" s="254">
        <f>IF(N196="nulová",J196,0)</f>
        <v>0</v>
      </c>
      <c r="BJ196" s="14" t="s">
        <v>87</v>
      </c>
      <c r="BK196" s="254">
        <f>ROUND(I196*H196,2)</f>
        <v>0</v>
      </c>
      <c r="BL196" s="14" t="s">
        <v>192</v>
      </c>
      <c r="BM196" s="253" t="s">
        <v>579</v>
      </c>
    </row>
    <row r="197" s="2" customFormat="1" ht="21.75" customHeight="1">
      <c r="A197" s="35"/>
      <c r="B197" s="36"/>
      <c r="C197" s="241" t="s">
        <v>580</v>
      </c>
      <c r="D197" s="241" t="s">
        <v>135</v>
      </c>
      <c r="E197" s="242" t="s">
        <v>581</v>
      </c>
      <c r="F197" s="243" t="s">
        <v>582</v>
      </c>
      <c r="G197" s="244" t="s">
        <v>155</v>
      </c>
      <c r="H197" s="245">
        <v>3</v>
      </c>
      <c r="I197" s="246"/>
      <c r="J197" s="247">
        <f>ROUND(I197*H197,2)</f>
        <v>0</v>
      </c>
      <c r="K197" s="248"/>
      <c r="L197" s="41"/>
      <c r="M197" s="249" t="s">
        <v>1</v>
      </c>
      <c r="N197" s="250" t="s">
        <v>41</v>
      </c>
      <c r="O197" s="88"/>
      <c r="P197" s="251">
        <f>O197*H197</f>
        <v>0</v>
      </c>
      <c r="Q197" s="251">
        <v>0.00017000000000000001</v>
      </c>
      <c r="R197" s="251">
        <f>Q197*H197</f>
        <v>0.00051000000000000004</v>
      </c>
      <c r="S197" s="251">
        <v>0</v>
      </c>
      <c r="T197" s="25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53" t="s">
        <v>192</v>
      </c>
      <c r="AT197" s="253" t="s">
        <v>135</v>
      </c>
      <c r="AU197" s="253" t="s">
        <v>87</v>
      </c>
      <c r="AY197" s="14" t="s">
        <v>132</v>
      </c>
      <c r="BE197" s="254">
        <f>IF(N197="základná",J197,0)</f>
        <v>0</v>
      </c>
      <c r="BF197" s="254">
        <f>IF(N197="znížená",J197,0)</f>
        <v>0</v>
      </c>
      <c r="BG197" s="254">
        <f>IF(N197="zákl. prenesená",J197,0)</f>
        <v>0</v>
      </c>
      <c r="BH197" s="254">
        <f>IF(N197="zníž. prenesená",J197,0)</f>
        <v>0</v>
      </c>
      <c r="BI197" s="254">
        <f>IF(N197="nulová",J197,0)</f>
        <v>0</v>
      </c>
      <c r="BJ197" s="14" t="s">
        <v>87</v>
      </c>
      <c r="BK197" s="254">
        <f>ROUND(I197*H197,2)</f>
        <v>0</v>
      </c>
      <c r="BL197" s="14" t="s">
        <v>192</v>
      </c>
      <c r="BM197" s="253" t="s">
        <v>583</v>
      </c>
    </row>
    <row r="198" s="2" customFormat="1" ht="21.75" customHeight="1">
      <c r="A198" s="35"/>
      <c r="B198" s="36"/>
      <c r="C198" s="260" t="s">
        <v>584</v>
      </c>
      <c r="D198" s="260" t="s">
        <v>214</v>
      </c>
      <c r="E198" s="261" t="s">
        <v>585</v>
      </c>
      <c r="F198" s="262" t="s">
        <v>586</v>
      </c>
      <c r="G198" s="263" t="s">
        <v>155</v>
      </c>
      <c r="H198" s="264">
        <v>2</v>
      </c>
      <c r="I198" s="265"/>
      <c r="J198" s="266">
        <f>ROUND(I198*H198,2)</f>
        <v>0</v>
      </c>
      <c r="K198" s="267"/>
      <c r="L198" s="268"/>
      <c r="M198" s="269" t="s">
        <v>1</v>
      </c>
      <c r="N198" s="270" t="s">
        <v>41</v>
      </c>
      <c r="O198" s="88"/>
      <c r="P198" s="251">
        <f>O198*H198</f>
        <v>0</v>
      </c>
      <c r="Q198" s="251">
        <v>0.00044999999999999999</v>
      </c>
      <c r="R198" s="251">
        <f>Q198*H198</f>
        <v>0.00089999999999999998</v>
      </c>
      <c r="S198" s="251">
        <v>0</v>
      </c>
      <c r="T198" s="25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53" t="s">
        <v>249</v>
      </c>
      <c r="AT198" s="253" t="s">
        <v>214</v>
      </c>
      <c r="AU198" s="253" t="s">
        <v>87</v>
      </c>
      <c r="AY198" s="14" t="s">
        <v>132</v>
      </c>
      <c r="BE198" s="254">
        <f>IF(N198="základná",J198,0)</f>
        <v>0</v>
      </c>
      <c r="BF198" s="254">
        <f>IF(N198="znížená",J198,0)</f>
        <v>0</v>
      </c>
      <c r="BG198" s="254">
        <f>IF(N198="zákl. prenesená",J198,0)</f>
        <v>0</v>
      </c>
      <c r="BH198" s="254">
        <f>IF(N198="zníž. prenesená",J198,0)</f>
        <v>0</v>
      </c>
      <c r="BI198" s="254">
        <f>IF(N198="nulová",J198,0)</f>
        <v>0</v>
      </c>
      <c r="BJ198" s="14" t="s">
        <v>87</v>
      </c>
      <c r="BK198" s="254">
        <f>ROUND(I198*H198,2)</f>
        <v>0</v>
      </c>
      <c r="BL198" s="14" t="s">
        <v>192</v>
      </c>
      <c r="BM198" s="253" t="s">
        <v>587</v>
      </c>
    </row>
    <row r="199" s="2" customFormat="1" ht="33" customHeight="1">
      <c r="A199" s="35"/>
      <c r="B199" s="36"/>
      <c r="C199" s="260" t="s">
        <v>588</v>
      </c>
      <c r="D199" s="260" t="s">
        <v>214</v>
      </c>
      <c r="E199" s="261" t="s">
        <v>589</v>
      </c>
      <c r="F199" s="262" t="s">
        <v>590</v>
      </c>
      <c r="G199" s="263" t="s">
        <v>155</v>
      </c>
      <c r="H199" s="264">
        <v>1</v>
      </c>
      <c r="I199" s="265"/>
      <c r="J199" s="266">
        <f>ROUND(I199*H199,2)</f>
        <v>0</v>
      </c>
      <c r="K199" s="267"/>
      <c r="L199" s="268"/>
      <c r="M199" s="269" t="s">
        <v>1</v>
      </c>
      <c r="N199" s="270" t="s">
        <v>41</v>
      </c>
      <c r="O199" s="88"/>
      <c r="P199" s="251">
        <f>O199*H199</f>
        <v>0</v>
      </c>
      <c r="Q199" s="251">
        <v>0.00025999999999999998</v>
      </c>
      <c r="R199" s="251">
        <f>Q199*H199</f>
        <v>0.00025999999999999998</v>
      </c>
      <c r="S199" s="251">
        <v>0</v>
      </c>
      <c r="T199" s="25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53" t="s">
        <v>249</v>
      </c>
      <c r="AT199" s="253" t="s">
        <v>214</v>
      </c>
      <c r="AU199" s="253" t="s">
        <v>87</v>
      </c>
      <c r="AY199" s="14" t="s">
        <v>132</v>
      </c>
      <c r="BE199" s="254">
        <f>IF(N199="základná",J199,0)</f>
        <v>0</v>
      </c>
      <c r="BF199" s="254">
        <f>IF(N199="znížená",J199,0)</f>
        <v>0</v>
      </c>
      <c r="BG199" s="254">
        <f>IF(N199="zákl. prenesená",J199,0)</f>
        <v>0</v>
      </c>
      <c r="BH199" s="254">
        <f>IF(N199="zníž. prenesená",J199,0)</f>
        <v>0</v>
      </c>
      <c r="BI199" s="254">
        <f>IF(N199="nulová",J199,0)</f>
        <v>0</v>
      </c>
      <c r="BJ199" s="14" t="s">
        <v>87</v>
      </c>
      <c r="BK199" s="254">
        <f>ROUND(I199*H199,2)</f>
        <v>0</v>
      </c>
      <c r="BL199" s="14" t="s">
        <v>192</v>
      </c>
      <c r="BM199" s="253" t="s">
        <v>591</v>
      </c>
    </row>
    <row r="200" s="2" customFormat="1" ht="21.75" customHeight="1">
      <c r="A200" s="35"/>
      <c r="B200" s="36"/>
      <c r="C200" s="241" t="s">
        <v>592</v>
      </c>
      <c r="D200" s="241" t="s">
        <v>135</v>
      </c>
      <c r="E200" s="242" t="s">
        <v>593</v>
      </c>
      <c r="F200" s="243" t="s">
        <v>594</v>
      </c>
      <c r="G200" s="244" t="s">
        <v>155</v>
      </c>
      <c r="H200" s="245">
        <v>3</v>
      </c>
      <c r="I200" s="246"/>
      <c r="J200" s="247">
        <f>ROUND(I200*H200,2)</f>
        <v>0</v>
      </c>
      <c r="K200" s="248"/>
      <c r="L200" s="41"/>
      <c r="M200" s="249" t="s">
        <v>1</v>
      </c>
      <c r="N200" s="250" t="s">
        <v>41</v>
      </c>
      <c r="O200" s="88"/>
      <c r="P200" s="251">
        <f>O200*H200</f>
        <v>0</v>
      </c>
      <c r="Q200" s="251">
        <v>0.00020000000000000001</v>
      </c>
      <c r="R200" s="251">
        <f>Q200*H200</f>
        <v>0.00060000000000000006</v>
      </c>
      <c r="S200" s="251">
        <v>0</v>
      </c>
      <c r="T200" s="25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53" t="s">
        <v>192</v>
      </c>
      <c r="AT200" s="253" t="s">
        <v>135</v>
      </c>
      <c r="AU200" s="253" t="s">
        <v>87</v>
      </c>
      <c r="AY200" s="14" t="s">
        <v>132</v>
      </c>
      <c r="BE200" s="254">
        <f>IF(N200="základná",J200,0)</f>
        <v>0</v>
      </c>
      <c r="BF200" s="254">
        <f>IF(N200="znížená",J200,0)</f>
        <v>0</v>
      </c>
      <c r="BG200" s="254">
        <f>IF(N200="zákl. prenesená",J200,0)</f>
        <v>0</v>
      </c>
      <c r="BH200" s="254">
        <f>IF(N200="zníž. prenesená",J200,0)</f>
        <v>0</v>
      </c>
      <c r="BI200" s="254">
        <f>IF(N200="nulová",J200,0)</f>
        <v>0</v>
      </c>
      <c r="BJ200" s="14" t="s">
        <v>87</v>
      </c>
      <c r="BK200" s="254">
        <f>ROUND(I200*H200,2)</f>
        <v>0</v>
      </c>
      <c r="BL200" s="14" t="s">
        <v>192</v>
      </c>
      <c r="BM200" s="253" t="s">
        <v>595</v>
      </c>
    </row>
    <row r="201" s="2" customFormat="1" ht="16.5" customHeight="1">
      <c r="A201" s="35"/>
      <c r="B201" s="36"/>
      <c r="C201" s="260" t="s">
        <v>596</v>
      </c>
      <c r="D201" s="260" t="s">
        <v>214</v>
      </c>
      <c r="E201" s="261" t="s">
        <v>597</v>
      </c>
      <c r="F201" s="262" t="s">
        <v>598</v>
      </c>
      <c r="G201" s="263" t="s">
        <v>155</v>
      </c>
      <c r="H201" s="264">
        <v>1</v>
      </c>
      <c r="I201" s="265"/>
      <c r="J201" s="266">
        <f>ROUND(I201*H201,2)</f>
        <v>0</v>
      </c>
      <c r="K201" s="267"/>
      <c r="L201" s="268"/>
      <c r="M201" s="269" t="s">
        <v>1</v>
      </c>
      <c r="N201" s="270" t="s">
        <v>41</v>
      </c>
      <c r="O201" s="88"/>
      <c r="P201" s="251">
        <f>O201*H201</f>
        <v>0</v>
      </c>
      <c r="Q201" s="251">
        <v>0.00051999999999999995</v>
      </c>
      <c r="R201" s="251">
        <f>Q201*H201</f>
        <v>0.00051999999999999995</v>
      </c>
      <c r="S201" s="251">
        <v>0</v>
      </c>
      <c r="T201" s="25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53" t="s">
        <v>249</v>
      </c>
      <c r="AT201" s="253" t="s">
        <v>214</v>
      </c>
      <c r="AU201" s="253" t="s">
        <v>87</v>
      </c>
      <c r="AY201" s="14" t="s">
        <v>132</v>
      </c>
      <c r="BE201" s="254">
        <f>IF(N201="základná",J201,0)</f>
        <v>0</v>
      </c>
      <c r="BF201" s="254">
        <f>IF(N201="znížená",J201,0)</f>
        <v>0</v>
      </c>
      <c r="BG201" s="254">
        <f>IF(N201="zákl. prenesená",J201,0)</f>
        <v>0</v>
      </c>
      <c r="BH201" s="254">
        <f>IF(N201="zníž. prenesená",J201,0)</f>
        <v>0</v>
      </c>
      <c r="BI201" s="254">
        <f>IF(N201="nulová",J201,0)</f>
        <v>0</v>
      </c>
      <c r="BJ201" s="14" t="s">
        <v>87</v>
      </c>
      <c r="BK201" s="254">
        <f>ROUND(I201*H201,2)</f>
        <v>0</v>
      </c>
      <c r="BL201" s="14" t="s">
        <v>192</v>
      </c>
      <c r="BM201" s="253" t="s">
        <v>599</v>
      </c>
    </row>
    <row r="202" s="2" customFormat="1" ht="16.5" customHeight="1">
      <c r="A202" s="35"/>
      <c r="B202" s="36"/>
      <c r="C202" s="260" t="s">
        <v>600</v>
      </c>
      <c r="D202" s="260" t="s">
        <v>214</v>
      </c>
      <c r="E202" s="261" t="s">
        <v>601</v>
      </c>
      <c r="F202" s="262" t="s">
        <v>602</v>
      </c>
      <c r="G202" s="263" t="s">
        <v>155</v>
      </c>
      <c r="H202" s="264">
        <v>2</v>
      </c>
      <c r="I202" s="265"/>
      <c r="J202" s="266">
        <f>ROUND(I202*H202,2)</f>
        <v>0</v>
      </c>
      <c r="K202" s="267"/>
      <c r="L202" s="268"/>
      <c r="M202" s="269" t="s">
        <v>1</v>
      </c>
      <c r="N202" s="270" t="s">
        <v>41</v>
      </c>
      <c r="O202" s="88"/>
      <c r="P202" s="251">
        <f>O202*H202</f>
        <v>0</v>
      </c>
      <c r="Q202" s="251">
        <v>0.00046000000000000001</v>
      </c>
      <c r="R202" s="251">
        <f>Q202*H202</f>
        <v>0.00092000000000000003</v>
      </c>
      <c r="S202" s="251">
        <v>0</v>
      </c>
      <c r="T202" s="25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53" t="s">
        <v>249</v>
      </c>
      <c r="AT202" s="253" t="s">
        <v>214</v>
      </c>
      <c r="AU202" s="253" t="s">
        <v>87</v>
      </c>
      <c r="AY202" s="14" t="s">
        <v>132</v>
      </c>
      <c r="BE202" s="254">
        <f>IF(N202="základná",J202,0)</f>
        <v>0</v>
      </c>
      <c r="BF202" s="254">
        <f>IF(N202="znížená",J202,0)</f>
        <v>0</v>
      </c>
      <c r="BG202" s="254">
        <f>IF(N202="zákl. prenesená",J202,0)</f>
        <v>0</v>
      </c>
      <c r="BH202" s="254">
        <f>IF(N202="zníž. prenesená",J202,0)</f>
        <v>0</v>
      </c>
      <c r="BI202" s="254">
        <f>IF(N202="nulová",J202,0)</f>
        <v>0</v>
      </c>
      <c r="BJ202" s="14" t="s">
        <v>87</v>
      </c>
      <c r="BK202" s="254">
        <f>ROUND(I202*H202,2)</f>
        <v>0</v>
      </c>
      <c r="BL202" s="14" t="s">
        <v>192</v>
      </c>
      <c r="BM202" s="253" t="s">
        <v>603</v>
      </c>
    </row>
    <row r="203" s="2" customFormat="1" ht="21.75" customHeight="1">
      <c r="A203" s="35"/>
      <c r="B203" s="36"/>
      <c r="C203" s="241" t="s">
        <v>604</v>
      </c>
      <c r="D203" s="241" t="s">
        <v>135</v>
      </c>
      <c r="E203" s="242" t="s">
        <v>605</v>
      </c>
      <c r="F203" s="243" t="s">
        <v>606</v>
      </c>
      <c r="G203" s="244" t="s">
        <v>167</v>
      </c>
      <c r="H203" s="245">
        <v>0.16900000000000001</v>
      </c>
      <c r="I203" s="246"/>
      <c r="J203" s="247">
        <f>ROUND(I203*H203,2)</f>
        <v>0</v>
      </c>
      <c r="K203" s="248"/>
      <c r="L203" s="41"/>
      <c r="M203" s="255" t="s">
        <v>1</v>
      </c>
      <c r="N203" s="256" t="s">
        <v>41</v>
      </c>
      <c r="O203" s="257"/>
      <c r="P203" s="258">
        <f>O203*H203</f>
        <v>0</v>
      </c>
      <c r="Q203" s="258">
        <v>0</v>
      </c>
      <c r="R203" s="258">
        <f>Q203*H203</f>
        <v>0</v>
      </c>
      <c r="S203" s="258">
        <v>0</v>
      </c>
      <c r="T203" s="25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53" t="s">
        <v>192</v>
      </c>
      <c r="AT203" s="253" t="s">
        <v>135</v>
      </c>
      <c r="AU203" s="253" t="s">
        <v>87</v>
      </c>
      <c r="AY203" s="14" t="s">
        <v>132</v>
      </c>
      <c r="BE203" s="254">
        <f>IF(N203="základná",J203,0)</f>
        <v>0</v>
      </c>
      <c r="BF203" s="254">
        <f>IF(N203="znížená",J203,0)</f>
        <v>0</v>
      </c>
      <c r="BG203" s="254">
        <f>IF(N203="zákl. prenesená",J203,0)</f>
        <v>0</v>
      </c>
      <c r="BH203" s="254">
        <f>IF(N203="zníž. prenesená",J203,0)</f>
        <v>0</v>
      </c>
      <c r="BI203" s="254">
        <f>IF(N203="nulová",J203,0)</f>
        <v>0</v>
      </c>
      <c r="BJ203" s="14" t="s">
        <v>87</v>
      </c>
      <c r="BK203" s="254">
        <f>ROUND(I203*H203,2)</f>
        <v>0</v>
      </c>
      <c r="BL203" s="14" t="s">
        <v>192</v>
      </c>
      <c r="BM203" s="253" t="s">
        <v>607</v>
      </c>
    </row>
    <row r="204" s="2" customFormat="1" ht="6.96" customHeight="1">
      <c r="A204" s="35"/>
      <c r="B204" s="63"/>
      <c r="C204" s="64"/>
      <c r="D204" s="64"/>
      <c r="E204" s="64"/>
      <c r="F204" s="64"/>
      <c r="G204" s="64"/>
      <c r="H204" s="64"/>
      <c r="I204" s="189"/>
      <c r="J204" s="64"/>
      <c r="K204" s="64"/>
      <c r="L204" s="41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sheet="1" autoFilter="0" formatColumns="0" formatRows="0" objects="1" scenarios="1" spinCount="100000" saltValue="S0kEiN/jI8qoGLv9QsdrKq0f3unqBlk2Dm9MKAsHoe3BDYW3lWAHBSsaa0r7T8cFXjswWuHA9wFwXQero65ADQ==" hashValue="JPY3w25diSfVdzl4dndC2rJ1swqfAeg94BdlaEdh5Fcfsuz2+aUASdNo26bJ+Yioe9bHEXIHvmonwFXH+rjfqQ==" algorithmName="SHA-512" password="CC35"/>
  <autoFilter ref="C124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608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ROUND(J129,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ROUND((SUM(BE129:BE174)),  2)</f>
        <v>0</v>
      </c>
      <c r="G35" s="35"/>
      <c r="H35" s="35"/>
      <c r="I35" s="168">
        <v>0.20000000000000001</v>
      </c>
      <c r="J35" s="167">
        <f>ROUND(((SUM(BE129:BE174))*I35),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ROUND((SUM(BF129:BF174)),  2)</f>
        <v>0</v>
      </c>
      <c r="G36" s="35"/>
      <c r="H36" s="35"/>
      <c r="I36" s="168">
        <v>0.20000000000000001</v>
      </c>
      <c r="J36" s="167">
        <f>ROUND(((SUM(BF129:BF174))*I36),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ROUND((SUM(BG129:BG174)),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ROUND((SUM(BH129:BH174)),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ROUND((SUM(BI129:BI174)),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4 - Ústredné vykurovanie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J129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609</v>
      </c>
      <c r="E99" s="202"/>
      <c r="F99" s="202"/>
      <c r="G99" s="202"/>
      <c r="H99" s="202"/>
      <c r="I99" s="203"/>
      <c r="J99" s="204">
        <f>J130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610</v>
      </c>
      <c r="E100" s="208"/>
      <c r="F100" s="208"/>
      <c r="G100" s="208"/>
      <c r="H100" s="208"/>
      <c r="I100" s="209"/>
      <c r="J100" s="210">
        <f>J131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9"/>
      <c r="C101" s="200"/>
      <c r="D101" s="201" t="s">
        <v>611</v>
      </c>
      <c r="E101" s="202"/>
      <c r="F101" s="202"/>
      <c r="G101" s="202"/>
      <c r="H101" s="202"/>
      <c r="I101" s="203"/>
      <c r="J101" s="204">
        <f>J133</f>
        <v>0</v>
      </c>
      <c r="K101" s="200"/>
      <c r="L101" s="20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6"/>
      <c r="C102" s="130"/>
      <c r="D102" s="207" t="s">
        <v>333</v>
      </c>
      <c r="E102" s="208"/>
      <c r="F102" s="208"/>
      <c r="G102" s="208"/>
      <c r="H102" s="208"/>
      <c r="I102" s="209"/>
      <c r="J102" s="210">
        <f>J134</f>
        <v>0</v>
      </c>
      <c r="K102" s="130"/>
      <c r="L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130"/>
      <c r="D103" s="207" t="s">
        <v>612</v>
      </c>
      <c r="E103" s="208"/>
      <c r="F103" s="208"/>
      <c r="G103" s="208"/>
      <c r="H103" s="208"/>
      <c r="I103" s="209"/>
      <c r="J103" s="210">
        <f>J138</f>
        <v>0</v>
      </c>
      <c r="K103" s="130"/>
      <c r="L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130"/>
      <c r="D104" s="207" t="s">
        <v>613</v>
      </c>
      <c r="E104" s="208"/>
      <c r="F104" s="208"/>
      <c r="G104" s="208"/>
      <c r="H104" s="208"/>
      <c r="I104" s="209"/>
      <c r="J104" s="210">
        <f>J147</f>
        <v>0</v>
      </c>
      <c r="K104" s="130"/>
      <c r="L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130"/>
      <c r="D105" s="207" t="s">
        <v>614</v>
      </c>
      <c r="E105" s="208"/>
      <c r="F105" s="208"/>
      <c r="G105" s="208"/>
      <c r="H105" s="208"/>
      <c r="I105" s="209"/>
      <c r="J105" s="210">
        <f>J152</f>
        <v>0</v>
      </c>
      <c r="K105" s="130"/>
      <c r="L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6"/>
      <c r="C106" s="130"/>
      <c r="D106" s="207" t="s">
        <v>615</v>
      </c>
      <c r="E106" s="208"/>
      <c r="F106" s="208"/>
      <c r="G106" s="208"/>
      <c r="H106" s="208"/>
      <c r="I106" s="209"/>
      <c r="J106" s="210">
        <f>J169</f>
        <v>0</v>
      </c>
      <c r="K106" s="130"/>
      <c r="L106" s="21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9"/>
      <c r="C107" s="200"/>
      <c r="D107" s="201" t="s">
        <v>616</v>
      </c>
      <c r="E107" s="202"/>
      <c r="F107" s="202"/>
      <c r="G107" s="202"/>
      <c r="H107" s="202"/>
      <c r="I107" s="203"/>
      <c r="J107" s="204">
        <f>J171</f>
        <v>0</v>
      </c>
      <c r="K107" s="200"/>
      <c r="L107" s="20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51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89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92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118</v>
      </c>
      <c r="D114" s="37"/>
      <c r="E114" s="37"/>
      <c r="F114" s="37"/>
      <c r="G114" s="37"/>
      <c r="H114" s="37"/>
      <c r="I114" s="15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15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3" t="str">
        <f>E7</f>
        <v>PROVINČNÝ DOM Č. 12 (GALÉRIA)</v>
      </c>
      <c r="F117" s="29"/>
      <c r="G117" s="29"/>
      <c r="H117" s="29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104</v>
      </c>
      <c r="D118" s="19"/>
      <c r="E118" s="19"/>
      <c r="F118" s="19"/>
      <c r="G118" s="19"/>
      <c r="H118" s="19"/>
      <c r="I118" s="143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3" t="s">
        <v>105</v>
      </c>
      <c r="F119" s="37"/>
      <c r="G119" s="37"/>
      <c r="H119" s="37"/>
      <c r="I119" s="151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106</v>
      </c>
      <c r="D120" s="37"/>
      <c r="E120" s="37"/>
      <c r="F120" s="37"/>
      <c r="G120" s="37"/>
      <c r="H120" s="37"/>
      <c r="I120" s="15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E11</f>
        <v>4 - Ústredné vykurovanie</v>
      </c>
      <c r="F121" s="37"/>
      <c r="G121" s="37"/>
      <c r="H121" s="37"/>
      <c r="I121" s="151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5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F14</f>
        <v>STARÁ ĽUBOVŇA</v>
      </c>
      <c r="G123" s="37"/>
      <c r="H123" s="37"/>
      <c r="I123" s="153" t="s">
        <v>22</v>
      </c>
      <c r="J123" s="76" t="str">
        <f>IF(J14="","",J14)</f>
        <v>10. 2. 2020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151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24</v>
      </c>
      <c r="D125" s="37"/>
      <c r="E125" s="37"/>
      <c r="F125" s="24" t="str">
        <f>E17</f>
        <v>Mesto Stará Ľubovňa</v>
      </c>
      <c r="G125" s="37"/>
      <c r="H125" s="37"/>
      <c r="I125" s="153" t="s">
        <v>30</v>
      </c>
      <c r="J125" s="33" t="str">
        <f>E23</f>
        <v>Ing. Vladislav Slosarčik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5.65" customHeight="1">
      <c r="A126" s="35"/>
      <c r="B126" s="36"/>
      <c r="C126" s="29" t="s">
        <v>28</v>
      </c>
      <c r="D126" s="37"/>
      <c r="E126" s="37"/>
      <c r="F126" s="24" t="str">
        <f>IF(E20="","",E20)</f>
        <v>Vyplň údaj</v>
      </c>
      <c r="G126" s="37"/>
      <c r="H126" s="37"/>
      <c r="I126" s="153" t="s">
        <v>33</v>
      </c>
      <c r="J126" s="33" t="str">
        <f>E26</f>
        <v>Ing. Vladislav Slosarčik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151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12"/>
      <c r="B128" s="213"/>
      <c r="C128" s="214" t="s">
        <v>119</v>
      </c>
      <c r="D128" s="215" t="s">
        <v>60</v>
      </c>
      <c r="E128" s="215" t="s">
        <v>56</v>
      </c>
      <c r="F128" s="215" t="s">
        <v>57</v>
      </c>
      <c r="G128" s="215" t="s">
        <v>120</v>
      </c>
      <c r="H128" s="215" t="s">
        <v>121</v>
      </c>
      <c r="I128" s="216" t="s">
        <v>122</v>
      </c>
      <c r="J128" s="217" t="s">
        <v>110</v>
      </c>
      <c r="K128" s="218" t="s">
        <v>123</v>
      </c>
      <c r="L128" s="219"/>
      <c r="M128" s="97" t="s">
        <v>1</v>
      </c>
      <c r="N128" s="98" t="s">
        <v>39</v>
      </c>
      <c r="O128" s="98" t="s">
        <v>124</v>
      </c>
      <c r="P128" s="98" t="s">
        <v>125</v>
      </c>
      <c r="Q128" s="98" t="s">
        <v>126</v>
      </c>
      <c r="R128" s="98" t="s">
        <v>127</v>
      </c>
      <c r="S128" s="98" t="s">
        <v>128</v>
      </c>
      <c r="T128" s="99" t="s">
        <v>129</v>
      </c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</row>
    <row r="129" s="2" customFormat="1" ht="22.8" customHeight="1">
      <c r="A129" s="35"/>
      <c r="B129" s="36"/>
      <c r="C129" s="104" t="s">
        <v>111</v>
      </c>
      <c r="D129" s="37"/>
      <c r="E129" s="37"/>
      <c r="F129" s="37"/>
      <c r="G129" s="37"/>
      <c r="H129" s="37"/>
      <c r="I129" s="151"/>
      <c r="J129" s="220">
        <f>BK129</f>
        <v>0</v>
      </c>
      <c r="K129" s="37"/>
      <c r="L129" s="41"/>
      <c r="M129" s="100"/>
      <c r="N129" s="221"/>
      <c r="O129" s="101"/>
      <c r="P129" s="222">
        <f>P130+P133+P171</f>
        <v>0</v>
      </c>
      <c r="Q129" s="101"/>
      <c r="R129" s="222">
        <f>R130+R133+R171</f>
        <v>0.047676362799999997</v>
      </c>
      <c r="S129" s="101"/>
      <c r="T129" s="223">
        <f>T130+T133+T171</f>
        <v>0.19746000000000002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112</v>
      </c>
      <c r="BK129" s="224">
        <f>BK130+BK133+BK171</f>
        <v>0</v>
      </c>
    </row>
    <row r="130" s="12" customFormat="1" ht="25.92" customHeight="1">
      <c r="A130" s="12"/>
      <c r="B130" s="225"/>
      <c r="C130" s="226"/>
      <c r="D130" s="227" t="s">
        <v>74</v>
      </c>
      <c r="E130" s="228" t="s">
        <v>130</v>
      </c>
      <c r="F130" s="228" t="s">
        <v>617</v>
      </c>
      <c r="G130" s="226"/>
      <c r="H130" s="226"/>
      <c r="I130" s="229"/>
      <c r="J130" s="230">
        <f>BK130</f>
        <v>0</v>
      </c>
      <c r="K130" s="226"/>
      <c r="L130" s="231"/>
      <c r="M130" s="232"/>
      <c r="N130" s="233"/>
      <c r="O130" s="233"/>
      <c r="P130" s="234">
        <f>P131</f>
        <v>0</v>
      </c>
      <c r="Q130" s="233"/>
      <c r="R130" s="234">
        <f>R131</f>
        <v>0</v>
      </c>
      <c r="S130" s="233"/>
      <c r="T130" s="235">
        <f>T131</f>
        <v>0.13200000000000001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6" t="s">
        <v>82</v>
      </c>
      <c r="AT130" s="237" t="s">
        <v>74</v>
      </c>
      <c r="AU130" s="237" t="s">
        <v>75</v>
      </c>
      <c r="AY130" s="236" t="s">
        <v>132</v>
      </c>
      <c r="BK130" s="238">
        <f>BK131</f>
        <v>0</v>
      </c>
    </row>
    <row r="131" s="12" customFormat="1" ht="22.8" customHeight="1">
      <c r="A131" s="12"/>
      <c r="B131" s="225"/>
      <c r="C131" s="226"/>
      <c r="D131" s="227" t="s">
        <v>74</v>
      </c>
      <c r="E131" s="239" t="s">
        <v>133</v>
      </c>
      <c r="F131" s="239" t="s">
        <v>618</v>
      </c>
      <c r="G131" s="226"/>
      <c r="H131" s="226"/>
      <c r="I131" s="229"/>
      <c r="J131" s="240">
        <f>BK131</f>
        <v>0</v>
      </c>
      <c r="K131" s="226"/>
      <c r="L131" s="231"/>
      <c r="M131" s="232"/>
      <c r="N131" s="233"/>
      <c r="O131" s="233"/>
      <c r="P131" s="234">
        <f>P132</f>
        <v>0</v>
      </c>
      <c r="Q131" s="233"/>
      <c r="R131" s="234">
        <f>R132</f>
        <v>0</v>
      </c>
      <c r="S131" s="233"/>
      <c r="T131" s="235">
        <f>T132</f>
        <v>0.13200000000000001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6" t="s">
        <v>82</v>
      </c>
      <c r="AT131" s="237" t="s">
        <v>74</v>
      </c>
      <c r="AU131" s="237" t="s">
        <v>82</v>
      </c>
      <c r="AY131" s="236" t="s">
        <v>132</v>
      </c>
      <c r="BK131" s="238">
        <f>BK132</f>
        <v>0</v>
      </c>
    </row>
    <row r="132" s="2" customFormat="1" ht="21.75" customHeight="1">
      <c r="A132" s="35"/>
      <c r="B132" s="36"/>
      <c r="C132" s="241" t="s">
        <v>82</v>
      </c>
      <c r="D132" s="241" t="s">
        <v>135</v>
      </c>
      <c r="E132" s="242" t="s">
        <v>619</v>
      </c>
      <c r="F132" s="243" t="s">
        <v>620</v>
      </c>
      <c r="G132" s="244" t="s">
        <v>342</v>
      </c>
      <c r="H132" s="245">
        <v>2</v>
      </c>
      <c r="I132" s="246"/>
      <c r="J132" s="247">
        <f>ROUND(I132*H132,2)</f>
        <v>0</v>
      </c>
      <c r="K132" s="248"/>
      <c r="L132" s="41"/>
      <c r="M132" s="249" t="s">
        <v>1</v>
      </c>
      <c r="N132" s="250" t="s">
        <v>41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0.066000000000000003</v>
      </c>
      <c r="T132" s="252">
        <f>S132*H132</f>
        <v>0.13200000000000001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94</v>
      </c>
      <c r="AT132" s="253" t="s">
        <v>135</v>
      </c>
      <c r="AU132" s="253" t="s">
        <v>87</v>
      </c>
      <c r="AY132" s="14" t="s">
        <v>132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87</v>
      </c>
      <c r="BK132" s="254">
        <f>ROUND(I132*H132,2)</f>
        <v>0</v>
      </c>
      <c r="BL132" s="14" t="s">
        <v>94</v>
      </c>
      <c r="BM132" s="253" t="s">
        <v>621</v>
      </c>
    </row>
    <row r="133" s="12" customFormat="1" ht="25.92" customHeight="1">
      <c r="A133" s="12"/>
      <c r="B133" s="225"/>
      <c r="C133" s="226"/>
      <c r="D133" s="227" t="s">
        <v>74</v>
      </c>
      <c r="E133" s="228" t="s">
        <v>185</v>
      </c>
      <c r="F133" s="228" t="s">
        <v>622</v>
      </c>
      <c r="G133" s="226"/>
      <c r="H133" s="226"/>
      <c r="I133" s="229"/>
      <c r="J133" s="230">
        <f>BK133</f>
        <v>0</v>
      </c>
      <c r="K133" s="226"/>
      <c r="L133" s="231"/>
      <c r="M133" s="232"/>
      <c r="N133" s="233"/>
      <c r="O133" s="233"/>
      <c r="P133" s="234">
        <f>P134+P138+P147+P152+P169</f>
        <v>0</v>
      </c>
      <c r="Q133" s="233"/>
      <c r="R133" s="234">
        <f>R134+R138+R147+R152+R169</f>
        <v>0.047676362799999997</v>
      </c>
      <c r="S133" s="233"/>
      <c r="T133" s="235">
        <f>T134+T138+T147+T152+T169</f>
        <v>0.065460000000000004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6" t="s">
        <v>87</v>
      </c>
      <c r="AT133" s="237" t="s">
        <v>74</v>
      </c>
      <c r="AU133" s="237" t="s">
        <v>75</v>
      </c>
      <c r="AY133" s="236" t="s">
        <v>132</v>
      </c>
      <c r="BK133" s="238">
        <f>BK134+BK138+BK147+BK152+BK169</f>
        <v>0</v>
      </c>
    </row>
    <row r="134" s="12" customFormat="1" ht="22.8" customHeight="1">
      <c r="A134" s="12"/>
      <c r="B134" s="225"/>
      <c r="C134" s="226"/>
      <c r="D134" s="227" t="s">
        <v>74</v>
      </c>
      <c r="E134" s="239" t="s">
        <v>338</v>
      </c>
      <c r="F134" s="239" t="s">
        <v>339</v>
      </c>
      <c r="G134" s="226"/>
      <c r="H134" s="226"/>
      <c r="I134" s="229"/>
      <c r="J134" s="240">
        <f>BK134</f>
        <v>0</v>
      </c>
      <c r="K134" s="226"/>
      <c r="L134" s="231"/>
      <c r="M134" s="232"/>
      <c r="N134" s="233"/>
      <c r="O134" s="233"/>
      <c r="P134" s="234">
        <f>SUM(P135:P137)</f>
        <v>0</v>
      </c>
      <c r="Q134" s="233"/>
      <c r="R134" s="234">
        <f>SUM(R135:R137)</f>
        <v>0.00080599999999999997</v>
      </c>
      <c r="S134" s="233"/>
      <c r="T134" s="235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6" t="s">
        <v>87</v>
      </c>
      <c r="AT134" s="237" t="s">
        <v>74</v>
      </c>
      <c r="AU134" s="237" t="s">
        <v>82</v>
      </c>
      <c r="AY134" s="236" t="s">
        <v>132</v>
      </c>
      <c r="BK134" s="238">
        <f>SUM(BK135:BK137)</f>
        <v>0</v>
      </c>
    </row>
    <row r="135" s="2" customFormat="1" ht="16.5" customHeight="1">
      <c r="A135" s="35"/>
      <c r="B135" s="36"/>
      <c r="C135" s="241" t="s">
        <v>87</v>
      </c>
      <c r="D135" s="241" t="s">
        <v>135</v>
      </c>
      <c r="E135" s="242" t="s">
        <v>623</v>
      </c>
      <c r="F135" s="243" t="s">
        <v>624</v>
      </c>
      <c r="G135" s="244" t="s">
        <v>342</v>
      </c>
      <c r="H135" s="245">
        <v>2</v>
      </c>
      <c r="I135" s="246"/>
      <c r="J135" s="247">
        <f>ROUND(I135*H135,2)</f>
        <v>0</v>
      </c>
      <c r="K135" s="248"/>
      <c r="L135" s="41"/>
      <c r="M135" s="249" t="s">
        <v>1</v>
      </c>
      <c r="N135" s="250" t="s">
        <v>41</v>
      </c>
      <c r="O135" s="88"/>
      <c r="P135" s="251">
        <f>O135*H135</f>
        <v>0</v>
      </c>
      <c r="Q135" s="251">
        <v>3.3000000000000003E-05</v>
      </c>
      <c r="R135" s="251">
        <f>Q135*H135</f>
        <v>6.6000000000000005E-05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192</v>
      </c>
      <c r="AT135" s="253" t="s">
        <v>135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192</v>
      </c>
      <c r="BM135" s="253" t="s">
        <v>625</v>
      </c>
    </row>
    <row r="136" s="2" customFormat="1" ht="16.5" customHeight="1">
      <c r="A136" s="35"/>
      <c r="B136" s="36"/>
      <c r="C136" s="260" t="s">
        <v>91</v>
      </c>
      <c r="D136" s="260" t="s">
        <v>214</v>
      </c>
      <c r="E136" s="261" t="s">
        <v>626</v>
      </c>
      <c r="F136" s="262" t="s">
        <v>627</v>
      </c>
      <c r="G136" s="263" t="s">
        <v>342</v>
      </c>
      <c r="H136" s="264">
        <v>2</v>
      </c>
      <c r="I136" s="265"/>
      <c r="J136" s="266">
        <f>ROUND(I136*H136,2)</f>
        <v>0</v>
      </c>
      <c r="K136" s="267"/>
      <c r="L136" s="268"/>
      <c r="M136" s="269" t="s">
        <v>1</v>
      </c>
      <c r="N136" s="270" t="s">
        <v>41</v>
      </c>
      <c r="O136" s="88"/>
      <c r="P136" s="251">
        <f>O136*H136</f>
        <v>0</v>
      </c>
      <c r="Q136" s="251">
        <v>0.00036999999999999999</v>
      </c>
      <c r="R136" s="251">
        <f>Q136*H136</f>
        <v>0.00073999999999999999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249</v>
      </c>
      <c r="AT136" s="253" t="s">
        <v>214</v>
      </c>
      <c r="AU136" s="253" t="s">
        <v>87</v>
      </c>
      <c r="AY136" s="14" t="s">
        <v>132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87</v>
      </c>
      <c r="BK136" s="254">
        <f>ROUND(I136*H136,2)</f>
        <v>0</v>
      </c>
      <c r="BL136" s="14" t="s">
        <v>192</v>
      </c>
      <c r="BM136" s="253" t="s">
        <v>628</v>
      </c>
    </row>
    <row r="137" s="2" customFormat="1" ht="21.75" customHeight="1">
      <c r="A137" s="35"/>
      <c r="B137" s="36"/>
      <c r="C137" s="241" t="s">
        <v>94</v>
      </c>
      <c r="D137" s="241" t="s">
        <v>135</v>
      </c>
      <c r="E137" s="242" t="s">
        <v>629</v>
      </c>
      <c r="F137" s="243" t="s">
        <v>630</v>
      </c>
      <c r="G137" s="244" t="s">
        <v>631</v>
      </c>
      <c r="H137" s="271"/>
      <c r="I137" s="246"/>
      <c r="J137" s="247">
        <f>ROUND(I137*H137,2)</f>
        <v>0</v>
      </c>
      <c r="K137" s="248"/>
      <c r="L137" s="41"/>
      <c r="M137" s="249" t="s">
        <v>1</v>
      </c>
      <c r="N137" s="250" t="s">
        <v>41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192</v>
      </c>
      <c r="AT137" s="253" t="s">
        <v>135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192</v>
      </c>
      <c r="BM137" s="253" t="s">
        <v>632</v>
      </c>
    </row>
    <row r="138" s="12" customFormat="1" ht="22.8" customHeight="1">
      <c r="A138" s="12"/>
      <c r="B138" s="225"/>
      <c r="C138" s="226"/>
      <c r="D138" s="227" t="s">
        <v>74</v>
      </c>
      <c r="E138" s="239" t="s">
        <v>633</v>
      </c>
      <c r="F138" s="239" t="s">
        <v>634</v>
      </c>
      <c r="G138" s="226"/>
      <c r="H138" s="226"/>
      <c r="I138" s="229"/>
      <c r="J138" s="240">
        <f>BK138</f>
        <v>0</v>
      </c>
      <c r="K138" s="226"/>
      <c r="L138" s="231"/>
      <c r="M138" s="232"/>
      <c r="N138" s="233"/>
      <c r="O138" s="233"/>
      <c r="P138" s="234">
        <f>SUM(P139:P146)</f>
        <v>0</v>
      </c>
      <c r="Q138" s="233"/>
      <c r="R138" s="234">
        <f>SUM(R139:R146)</f>
        <v>0.012921962799999999</v>
      </c>
      <c r="S138" s="233"/>
      <c r="T138" s="235">
        <f>SUM(T139:T146)</f>
        <v>0.011600000000000001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6" t="s">
        <v>87</v>
      </c>
      <c r="AT138" s="237" t="s">
        <v>74</v>
      </c>
      <c r="AU138" s="237" t="s">
        <v>82</v>
      </c>
      <c r="AY138" s="236" t="s">
        <v>132</v>
      </c>
      <c r="BK138" s="238">
        <f>SUM(BK139:BK146)</f>
        <v>0</v>
      </c>
    </row>
    <row r="139" s="2" customFormat="1" ht="21.75" customHeight="1">
      <c r="A139" s="35"/>
      <c r="B139" s="36"/>
      <c r="C139" s="241" t="s">
        <v>97</v>
      </c>
      <c r="D139" s="241" t="s">
        <v>135</v>
      </c>
      <c r="E139" s="242" t="s">
        <v>635</v>
      </c>
      <c r="F139" s="243" t="s">
        <v>636</v>
      </c>
      <c r="G139" s="244" t="s">
        <v>342</v>
      </c>
      <c r="H139" s="245">
        <v>2</v>
      </c>
      <c r="I139" s="246"/>
      <c r="J139" s="247">
        <f>ROUND(I139*H139,2)</f>
        <v>0</v>
      </c>
      <c r="K139" s="248"/>
      <c r="L139" s="41"/>
      <c r="M139" s="249" t="s">
        <v>1</v>
      </c>
      <c r="N139" s="250" t="s">
        <v>41</v>
      </c>
      <c r="O139" s="88"/>
      <c r="P139" s="251">
        <f>O139*H139</f>
        <v>0</v>
      </c>
      <c r="Q139" s="251">
        <v>1.5359999999999999E-05</v>
      </c>
      <c r="R139" s="251">
        <f>Q139*H139</f>
        <v>3.0719999999999997E-05</v>
      </c>
      <c r="S139" s="251">
        <v>0.001</v>
      </c>
      <c r="T139" s="252">
        <f>S139*H139</f>
        <v>0.002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192</v>
      </c>
      <c r="AT139" s="253" t="s">
        <v>135</v>
      </c>
      <c r="AU139" s="253" t="s">
        <v>87</v>
      </c>
      <c r="AY139" s="14" t="s">
        <v>132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87</v>
      </c>
      <c r="BK139" s="254">
        <f>ROUND(I139*H139,2)</f>
        <v>0</v>
      </c>
      <c r="BL139" s="14" t="s">
        <v>192</v>
      </c>
      <c r="BM139" s="253" t="s">
        <v>637</v>
      </c>
    </row>
    <row r="140" s="2" customFormat="1" ht="21.75" customHeight="1">
      <c r="A140" s="35"/>
      <c r="B140" s="36"/>
      <c r="C140" s="241" t="s">
        <v>100</v>
      </c>
      <c r="D140" s="241" t="s">
        <v>135</v>
      </c>
      <c r="E140" s="242" t="s">
        <v>638</v>
      </c>
      <c r="F140" s="243" t="s">
        <v>639</v>
      </c>
      <c r="G140" s="244" t="s">
        <v>342</v>
      </c>
      <c r="H140" s="245">
        <v>3</v>
      </c>
      <c r="I140" s="246"/>
      <c r="J140" s="247">
        <f>ROUND(I140*H140,2)</f>
        <v>0</v>
      </c>
      <c r="K140" s="248"/>
      <c r="L140" s="41"/>
      <c r="M140" s="249" t="s">
        <v>1</v>
      </c>
      <c r="N140" s="250" t="s">
        <v>41</v>
      </c>
      <c r="O140" s="88"/>
      <c r="P140" s="251">
        <f>O140*H140</f>
        <v>0</v>
      </c>
      <c r="Q140" s="251">
        <v>2.016E-05</v>
      </c>
      <c r="R140" s="251">
        <f>Q140*H140</f>
        <v>6.0480000000000004E-05</v>
      </c>
      <c r="S140" s="251">
        <v>0.0032000000000000002</v>
      </c>
      <c r="T140" s="252">
        <f>S140*H140</f>
        <v>0.0096000000000000009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192</v>
      </c>
      <c r="AT140" s="253" t="s">
        <v>135</v>
      </c>
      <c r="AU140" s="253" t="s">
        <v>87</v>
      </c>
      <c r="AY140" s="14" t="s">
        <v>132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87</v>
      </c>
      <c r="BK140" s="254">
        <f>ROUND(I140*H140,2)</f>
        <v>0</v>
      </c>
      <c r="BL140" s="14" t="s">
        <v>192</v>
      </c>
      <c r="BM140" s="253" t="s">
        <v>640</v>
      </c>
    </row>
    <row r="141" s="2" customFormat="1" ht="21.75" customHeight="1">
      <c r="A141" s="35"/>
      <c r="B141" s="36"/>
      <c r="C141" s="241" t="s">
        <v>157</v>
      </c>
      <c r="D141" s="241" t="s">
        <v>135</v>
      </c>
      <c r="E141" s="242" t="s">
        <v>641</v>
      </c>
      <c r="F141" s="243" t="s">
        <v>642</v>
      </c>
      <c r="G141" s="244" t="s">
        <v>342</v>
      </c>
      <c r="H141" s="245">
        <v>3</v>
      </c>
      <c r="I141" s="246"/>
      <c r="J141" s="247">
        <f>ROUND(I141*H141,2)</f>
        <v>0</v>
      </c>
      <c r="K141" s="248"/>
      <c r="L141" s="41"/>
      <c r="M141" s="249" t="s">
        <v>1</v>
      </c>
      <c r="N141" s="250" t="s">
        <v>41</v>
      </c>
      <c r="O141" s="88"/>
      <c r="P141" s="251">
        <f>O141*H141</f>
        <v>0</v>
      </c>
      <c r="Q141" s="251">
        <v>0.0029175476000000001</v>
      </c>
      <c r="R141" s="251">
        <f>Q141*H141</f>
        <v>0.0087526428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192</v>
      </c>
      <c r="AT141" s="253" t="s">
        <v>135</v>
      </c>
      <c r="AU141" s="253" t="s">
        <v>87</v>
      </c>
      <c r="AY141" s="14" t="s">
        <v>132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87</v>
      </c>
      <c r="BK141" s="254">
        <f>ROUND(I141*H141,2)</f>
        <v>0</v>
      </c>
      <c r="BL141" s="14" t="s">
        <v>192</v>
      </c>
      <c r="BM141" s="253" t="s">
        <v>643</v>
      </c>
    </row>
    <row r="142" s="2" customFormat="1" ht="21.75" customHeight="1">
      <c r="A142" s="35"/>
      <c r="B142" s="36"/>
      <c r="C142" s="241" t="s">
        <v>161</v>
      </c>
      <c r="D142" s="241" t="s">
        <v>135</v>
      </c>
      <c r="E142" s="242" t="s">
        <v>644</v>
      </c>
      <c r="F142" s="243" t="s">
        <v>645</v>
      </c>
      <c r="G142" s="244" t="s">
        <v>342</v>
      </c>
      <c r="H142" s="245">
        <v>3</v>
      </c>
      <c r="I142" s="246"/>
      <c r="J142" s="247">
        <f>ROUND(I142*H142,2)</f>
        <v>0</v>
      </c>
      <c r="K142" s="248"/>
      <c r="L142" s="41"/>
      <c r="M142" s="249" t="s">
        <v>1</v>
      </c>
      <c r="N142" s="250" t="s">
        <v>41</v>
      </c>
      <c r="O142" s="88"/>
      <c r="P142" s="251">
        <f>O142*H142</f>
        <v>0</v>
      </c>
      <c r="Q142" s="251">
        <v>0</v>
      </c>
      <c r="R142" s="251">
        <f>Q142*H142</f>
        <v>0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192</v>
      </c>
      <c r="AT142" s="253" t="s">
        <v>135</v>
      </c>
      <c r="AU142" s="253" t="s">
        <v>87</v>
      </c>
      <c r="AY142" s="14" t="s">
        <v>132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87</v>
      </c>
      <c r="BK142" s="254">
        <f>ROUND(I142*H142,2)</f>
        <v>0</v>
      </c>
      <c r="BL142" s="14" t="s">
        <v>192</v>
      </c>
      <c r="BM142" s="253" t="s">
        <v>646</v>
      </c>
    </row>
    <row r="143" s="2" customFormat="1" ht="21.75" customHeight="1">
      <c r="A143" s="35"/>
      <c r="B143" s="36"/>
      <c r="C143" s="241" t="s">
        <v>133</v>
      </c>
      <c r="D143" s="241" t="s">
        <v>135</v>
      </c>
      <c r="E143" s="242" t="s">
        <v>647</v>
      </c>
      <c r="F143" s="243" t="s">
        <v>648</v>
      </c>
      <c r="G143" s="244" t="s">
        <v>342</v>
      </c>
      <c r="H143" s="245">
        <v>2</v>
      </c>
      <c r="I143" s="246"/>
      <c r="J143" s="247">
        <f>ROUND(I143*H143,2)</f>
        <v>0</v>
      </c>
      <c r="K143" s="248"/>
      <c r="L143" s="41"/>
      <c r="M143" s="249" t="s">
        <v>1</v>
      </c>
      <c r="N143" s="250" t="s">
        <v>41</v>
      </c>
      <c r="O143" s="88"/>
      <c r="P143" s="251">
        <f>O143*H143</f>
        <v>0</v>
      </c>
      <c r="Q143" s="251">
        <v>0.00040748</v>
      </c>
      <c r="R143" s="251">
        <f>Q143*H143</f>
        <v>0.00081495999999999999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192</v>
      </c>
      <c r="AT143" s="253" t="s">
        <v>135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192</v>
      </c>
      <c r="BM143" s="253" t="s">
        <v>649</v>
      </c>
    </row>
    <row r="144" s="2" customFormat="1" ht="16.5" customHeight="1">
      <c r="A144" s="35"/>
      <c r="B144" s="36"/>
      <c r="C144" s="241" t="s">
        <v>169</v>
      </c>
      <c r="D144" s="241" t="s">
        <v>135</v>
      </c>
      <c r="E144" s="242" t="s">
        <v>650</v>
      </c>
      <c r="F144" s="243" t="s">
        <v>651</v>
      </c>
      <c r="G144" s="244" t="s">
        <v>155</v>
      </c>
      <c r="H144" s="245">
        <v>6</v>
      </c>
      <c r="I144" s="246"/>
      <c r="J144" s="247">
        <f>ROUND(I144*H144,2)</f>
        <v>0</v>
      </c>
      <c r="K144" s="248"/>
      <c r="L144" s="41"/>
      <c r="M144" s="249" t="s">
        <v>1</v>
      </c>
      <c r="N144" s="250" t="s">
        <v>41</v>
      </c>
      <c r="O144" s="88"/>
      <c r="P144" s="251">
        <f>O144*H144</f>
        <v>0</v>
      </c>
      <c r="Q144" s="251">
        <v>0.00054385999999999996</v>
      </c>
      <c r="R144" s="251">
        <f>Q144*H144</f>
        <v>0.0032631599999999998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192</v>
      </c>
      <c r="AT144" s="253" t="s">
        <v>135</v>
      </c>
      <c r="AU144" s="253" t="s">
        <v>87</v>
      </c>
      <c r="AY144" s="14" t="s">
        <v>132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87</v>
      </c>
      <c r="BK144" s="254">
        <f>ROUND(I144*H144,2)</f>
        <v>0</v>
      </c>
      <c r="BL144" s="14" t="s">
        <v>192</v>
      </c>
      <c r="BM144" s="253" t="s">
        <v>652</v>
      </c>
    </row>
    <row r="145" s="2" customFormat="1" ht="21.75" customHeight="1">
      <c r="A145" s="35"/>
      <c r="B145" s="36"/>
      <c r="C145" s="241" t="s">
        <v>173</v>
      </c>
      <c r="D145" s="241" t="s">
        <v>135</v>
      </c>
      <c r="E145" s="242" t="s">
        <v>653</v>
      </c>
      <c r="F145" s="243" t="s">
        <v>654</v>
      </c>
      <c r="G145" s="244" t="s">
        <v>167</v>
      </c>
      <c r="H145" s="245">
        <v>0.059999999999999998</v>
      </c>
      <c r="I145" s="246"/>
      <c r="J145" s="247">
        <f>ROUND(I145*H145,2)</f>
        <v>0</v>
      </c>
      <c r="K145" s="248"/>
      <c r="L145" s="41"/>
      <c r="M145" s="249" t="s">
        <v>1</v>
      </c>
      <c r="N145" s="250" t="s">
        <v>41</v>
      </c>
      <c r="O145" s="88"/>
      <c r="P145" s="251">
        <f>O145*H145</f>
        <v>0</v>
      </c>
      <c r="Q145" s="251">
        <v>0</v>
      </c>
      <c r="R145" s="251">
        <f>Q145*H145</f>
        <v>0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192</v>
      </c>
      <c r="AT145" s="253" t="s">
        <v>135</v>
      </c>
      <c r="AU145" s="253" t="s">
        <v>87</v>
      </c>
      <c r="AY145" s="14" t="s">
        <v>132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87</v>
      </c>
      <c r="BK145" s="254">
        <f>ROUND(I145*H145,2)</f>
        <v>0</v>
      </c>
      <c r="BL145" s="14" t="s">
        <v>192</v>
      </c>
      <c r="BM145" s="253" t="s">
        <v>655</v>
      </c>
    </row>
    <row r="146" s="2" customFormat="1" ht="21.75" customHeight="1">
      <c r="A146" s="35"/>
      <c r="B146" s="36"/>
      <c r="C146" s="241" t="s">
        <v>177</v>
      </c>
      <c r="D146" s="241" t="s">
        <v>135</v>
      </c>
      <c r="E146" s="242" t="s">
        <v>656</v>
      </c>
      <c r="F146" s="243" t="s">
        <v>657</v>
      </c>
      <c r="G146" s="244" t="s">
        <v>167</v>
      </c>
      <c r="H146" s="245">
        <v>0.058000000000000003</v>
      </c>
      <c r="I146" s="246"/>
      <c r="J146" s="247">
        <f>ROUND(I146*H146,2)</f>
        <v>0</v>
      </c>
      <c r="K146" s="248"/>
      <c r="L146" s="41"/>
      <c r="M146" s="249" t="s">
        <v>1</v>
      </c>
      <c r="N146" s="250" t="s">
        <v>41</v>
      </c>
      <c r="O146" s="88"/>
      <c r="P146" s="251">
        <f>O146*H146</f>
        <v>0</v>
      </c>
      <c r="Q146" s="251">
        <v>0</v>
      </c>
      <c r="R146" s="251">
        <f>Q146*H146</f>
        <v>0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192</v>
      </c>
      <c r="AT146" s="253" t="s">
        <v>135</v>
      </c>
      <c r="AU146" s="253" t="s">
        <v>87</v>
      </c>
      <c r="AY146" s="14" t="s">
        <v>132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87</v>
      </c>
      <c r="BK146" s="254">
        <f>ROUND(I146*H146,2)</f>
        <v>0</v>
      </c>
      <c r="BL146" s="14" t="s">
        <v>192</v>
      </c>
      <c r="BM146" s="253" t="s">
        <v>658</v>
      </c>
    </row>
    <row r="147" s="12" customFormat="1" ht="22.8" customHeight="1">
      <c r="A147" s="12"/>
      <c r="B147" s="225"/>
      <c r="C147" s="226"/>
      <c r="D147" s="227" t="s">
        <v>74</v>
      </c>
      <c r="E147" s="239" t="s">
        <v>659</v>
      </c>
      <c r="F147" s="239" t="s">
        <v>660</v>
      </c>
      <c r="G147" s="226"/>
      <c r="H147" s="226"/>
      <c r="I147" s="229"/>
      <c r="J147" s="240">
        <f>BK147</f>
        <v>0</v>
      </c>
      <c r="K147" s="226"/>
      <c r="L147" s="231"/>
      <c r="M147" s="232"/>
      <c r="N147" s="233"/>
      <c r="O147" s="233"/>
      <c r="P147" s="234">
        <f>SUM(P148:P151)</f>
        <v>0</v>
      </c>
      <c r="Q147" s="233"/>
      <c r="R147" s="234">
        <f>SUM(R148:R151)</f>
        <v>0.00048868000000000002</v>
      </c>
      <c r="S147" s="233"/>
      <c r="T147" s="235">
        <f>SUM(T148:T151)</f>
        <v>0.0040000000000000001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6" t="s">
        <v>87</v>
      </c>
      <c r="AT147" s="237" t="s">
        <v>74</v>
      </c>
      <c r="AU147" s="237" t="s">
        <v>82</v>
      </c>
      <c r="AY147" s="236" t="s">
        <v>132</v>
      </c>
      <c r="BK147" s="238">
        <f>SUM(BK148:BK151)</f>
        <v>0</v>
      </c>
    </row>
    <row r="148" s="2" customFormat="1" ht="21.75" customHeight="1">
      <c r="A148" s="35"/>
      <c r="B148" s="36"/>
      <c r="C148" s="241" t="s">
        <v>181</v>
      </c>
      <c r="D148" s="241" t="s">
        <v>135</v>
      </c>
      <c r="E148" s="242" t="s">
        <v>661</v>
      </c>
      <c r="F148" s="243" t="s">
        <v>662</v>
      </c>
      <c r="G148" s="244" t="s">
        <v>155</v>
      </c>
      <c r="H148" s="245">
        <v>2</v>
      </c>
      <c r="I148" s="246"/>
      <c r="J148" s="247">
        <f>ROUND(I148*H148,2)</f>
        <v>0</v>
      </c>
      <c r="K148" s="248"/>
      <c r="L148" s="41"/>
      <c r="M148" s="249" t="s">
        <v>1</v>
      </c>
      <c r="N148" s="250" t="s">
        <v>41</v>
      </c>
      <c r="O148" s="88"/>
      <c r="P148" s="251">
        <f>O148*H148</f>
        <v>0</v>
      </c>
      <c r="Q148" s="251">
        <v>6.0019999999999998E-05</v>
      </c>
      <c r="R148" s="251">
        <f>Q148*H148</f>
        <v>0.00012004</v>
      </c>
      <c r="S148" s="251">
        <v>0.0011000000000000001</v>
      </c>
      <c r="T148" s="252">
        <f>S148*H148</f>
        <v>0.0022000000000000001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192</v>
      </c>
      <c r="AT148" s="253" t="s">
        <v>135</v>
      </c>
      <c r="AU148" s="253" t="s">
        <v>87</v>
      </c>
      <c r="AY148" s="14" t="s">
        <v>132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87</v>
      </c>
      <c r="BK148" s="254">
        <f>ROUND(I148*H148,2)</f>
        <v>0</v>
      </c>
      <c r="BL148" s="14" t="s">
        <v>192</v>
      </c>
      <c r="BM148" s="253" t="s">
        <v>663</v>
      </c>
    </row>
    <row r="149" s="2" customFormat="1" ht="21.75" customHeight="1">
      <c r="A149" s="35"/>
      <c r="B149" s="36"/>
      <c r="C149" s="241" t="s">
        <v>189</v>
      </c>
      <c r="D149" s="241" t="s">
        <v>135</v>
      </c>
      <c r="E149" s="242" t="s">
        <v>664</v>
      </c>
      <c r="F149" s="243" t="s">
        <v>665</v>
      </c>
      <c r="G149" s="244" t="s">
        <v>155</v>
      </c>
      <c r="H149" s="245">
        <v>4</v>
      </c>
      <c r="I149" s="246"/>
      <c r="J149" s="247">
        <f>ROUND(I149*H149,2)</f>
        <v>0</v>
      </c>
      <c r="K149" s="248"/>
      <c r="L149" s="41"/>
      <c r="M149" s="249" t="s">
        <v>1</v>
      </c>
      <c r="N149" s="250" t="s">
        <v>41</v>
      </c>
      <c r="O149" s="88"/>
      <c r="P149" s="251">
        <f>O149*H149</f>
        <v>0</v>
      </c>
      <c r="Q149" s="251">
        <v>9.2159999999999999E-05</v>
      </c>
      <c r="R149" s="251">
        <f>Q149*H149</f>
        <v>0.00036863999999999999</v>
      </c>
      <c r="S149" s="251">
        <v>0.00044999999999999999</v>
      </c>
      <c r="T149" s="252">
        <f>S149*H149</f>
        <v>0.0018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192</v>
      </c>
      <c r="AT149" s="253" t="s">
        <v>135</v>
      </c>
      <c r="AU149" s="253" t="s">
        <v>87</v>
      </c>
      <c r="AY149" s="14" t="s">
        <v>132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87</v>
      </c>
      <c r="BK149" s="254">
        <f>ROUND(I149*H149,2)</f>
        <v>0</v>
      </c>
      <c r="BL149" s="14" t="s">
        <v>192</v>
      </c>
      <c r="BM149" s="253" t="s">
        <v>666</v>
      </c>
    </row>
    <row r="150" s="2" customFormat="1" ht="21.75" customHeight="1">
      <c r="A150" s="35"/>
      <c r="B150" s="36"/>
      <c r="C150" s="241" t="s">
        <v>196</v>
      </c>
      <c r="D150" s="241" t="s">
        <v>135</v>
      </c>
      <c r="E150" s="242" t="s">
        <v>667</v>
      </c>
      <c r="F150" s="243" t="s">
        <v>668</v>
      </c>
      <c r="G150" s="244" t="s">
        <v>167</v>
      </c>
      <c r="H150" s="245">
        <v>0.84199999999999997</v>
      </c>
      <c r="I150" s="246"/>
      <c r="J150" s="247">
        <f>ROUND(I150*H150,2)</f>
        <v>0</v>
      </c>
      <c r="K150" s="248"/>
      <c r="L150" s="41"/>
      <c r="M150" s="249" t="s">
        <v>1</v>
      </c>
      <c r="N150" s="250" t="s">
        <v>41</v>
      </c>
      <c r="O150" s="88"/>
      <c r="P150" s="251">
        <f>O150*H150</f>
        <v>0</v>
      </c>
      <c r="Q150" s="251">
        <v>0</v>
      </c>
      <c r="R150" s="251">
        <f>Q150*H150</f>
        <v>0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192</v>
      </c>
      <c r="AT150" s="253" t="s">
        <v>135</v>
      </c>
      <c r="AU150" s="253" t="s">
        <v>87</v>
      </c>
      <c r="AY150" s="14" t="s">
        <v>132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87</v>
      </c>
      <c r="BK150" s="254">
        <f>ROUND(I150*H150,2)</f>
        <v>0</v>
      </c>
      <c r="BL150" s="14" t="s">
        <v>192</v>
      </c>
      <c r="BM150" s="253" t="s">
        <v>669</v>
      </c>
    </row>
    <row r="151" s="2" customFormat="1" ht="16.5" customHeight="1">
      <c r="A151" s="35"/>
      <c r="B151" s="36"/>
      <c r="C151" s="241" t="s">
        <v>192</v>
      </c>
      <c r="D151" s="241" t="s">
        <v>135</v>
      </c>
      <c r="E151" s="242" t="s">
        <v>670</v>
      </c>
      <c r="F151" s="243" t="s">
        <v>671</v>
      </c>
      <c r="G151" s="244" t="s">
        <v>167</v>
      </c>
      <c r="H151" s="245">
        <v>0.65000000000000002</v>
      </c>
      <c r="I151" s="246"/>
      <c r="J151" s="247">
        <f>ROUND(I151*H151,2)</f>
        <v>0</v>
      </c>
      <c r="K151" s="248"/>
      <c r="L151" s="41"/>
      <c r="M151" s="249" t="s">
        <v>1</v>
      </c>
      <c r="N151" s="250" t="s">
        <v>41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192</v>
      </c>
      <c r="AT151" s="253" t="s">
        <v>135</v>
      </c>
      <c r="AU151" s="253" t="s">
        <v>87</v>
      </c>
      <c r="AY151" s="14" t="s">
        <v>132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87</v>
      </c>
      <c r="BK151" s="254">
        <f>ROUND(I151*H151,2)</f>
        <v>0</v>
      </c>
      <c r="BL151" s="14" t="s">
        <v>192</v>
      </c>
      <c r="BM151" s="253" t="s">
        <v>672</v>
      </c>
    </row>
    <row r="152" s="12" customFormat="1" ht="22.8" customHeight="1">
      <c r="A152" s="12"/>
      <c r="B152" s="225"/>
      <c r="C152" s="226"/>
      <c r="D152" s="227" t="s">
        <v>74</v>
      </c>
      <c r="E152" s="239" t="s">
        <v>673</v>
      </c>
      <c r="F152" s="239" t="s">
        <v>674</v>
      </c>
      <c r="G152" s="226"/>
      <c r="H152" s="226"/>
      <c r="I152" s="229"/>
      <c r="J152" s="240">
        <f>BK152</f>
        <v>0</v>
      </c>
      <c r="K152" s="226"/>
      <c r="L152" s="231"/>
      <c r="M152" s="232"/>
      <c r="N152" s="233"/>
      <c r="O152" s="233"/>
      <c r="P152" s="234">
        <f>SUM(P153:P168)</f>
        <v>0</v>
      </c>
      <c r="Q152" s="233"/>
      <c r="R152" s="234">
        <f>SUM(R153:R168)</f>
        <v>0.0020482199999999999</v>
      </c>
      <c r="S152" s="233"/>
      <c r="T152" s="235">
        <f>SUM(T153:T168)</f>
        <v>0.049860000000000002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6" t="s">
        <v>87</v>
      </c>
      <c r="AT152" s="237" t="s">
        <v>74</v>
      </c>
      <c r="AU152" s="237" t="s">
        <v>82</v>
      </c>
      <c r="AY152" s="236" t="s">
        <v>132</v>
      </c>
      <c r="BK152" s="238">
        <f>SUM(BK153:BK168)</f>
        <v>0</v>
      </c>
    </row>
    <row r="153" s="2" customFormat="1" ht="21.75" customHeight="1">
      <c r="A153" s="35"/>
      <c r="B153" s="36"/>
      <c r="C153" s="241" t="s">
        <v>258</v>
      </c>
      <c r="D153" s="241" t="s">
        <v>135</v>
      </c>
      <c r="E153" s="242" t="s">
        <v>675</v>
      </c>
      <c r="F153" s="243" t="s">
        <v>676</v>
      </c>
      <c r="G153" s="244" t="s">
        <v>155</v>
      </c>
      <c r="H153" s="245">
        <v>3</v>
      </c>
      <c r="I153" s="246"/>
      <c r="J153" s="247">
        <f>ROUND(I153*H153,2)</f>
        <v>0</v>
      </c>
      <c r="K153" s="248"/>
      <c r="L153" s="41"/>
      <c r="M153" s="249" t="s">
        <v>1</v>
      </c>
      <c r="N153" s="250" t="s">
        <v>41</v>
      </c>
      <c r="O153" s="88"/>
      <c r="P153" s="251">
        <f>O153*H153</f>
        <v>0</v>
      </c>
      <c r="Q153" s="251">
        <v>1.3699999999999999E-05</v>
      </c>
      <c r="R153" s="251">
        <f>Q153*H153</f>
        <v>4.1099999999999996E-05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192</v>
      </c>
      <c r="AT153" s="253" t="s">
        <v>135</v>
      </c>
      <c r="AU153" s="253" t="s">
        <v>87</v>
      </c>
      <c r="AY153" s="14" t="s">
        <v>132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87</v>
      </c>
      <c r="BK153" s="254">
        <f>ROUND(I153*H153,2)</f>
        <v>0</v>
      </c>
      <c r="BL153" s="14" t="s">
        <v>192</v>
      </c>
      <c r="BM153" s="253" t="s">
        <v>677</v>
      </c>
    </row>
    <row r="154" s="2" customFormat="1" ht="21.75" customHeight="1">
      <c r="A154" s="35"/>
      <c r="B154" s="36"/>
      <c r="C154" s="241" t="s">
        <v>262</v>
      </c>
      <c r="D154" s="241" t="s">
        <v>135</v>
      </c>
      <c r="E154" s="242" t="s">
        <v>678</v>
      </c>
      <c r="F154" s="243" t="s">
        <v>679</v>
      </c>
      <c r="G154" s="244" t="s">
        <v>155</v>
      </c>
      <c r="H154" s="245">
        <v>3</v>
      </c>
      <c r="I154" s="246"/>
      <c r="J154" s="247">
        <f>ROUND(I154*H154,2)</f>
        <v>0</v>
      </c>
      <c r="K154" s="248"/>
      <c r="L154" s="41"/>
      <c r="M154" s="249" t="s">
        <v>1</v>
      </c>
      <c r="N154" s="250" t="s">
        <v>41</v>
      </c>
      <c r="O154" s="88"/>
      <c r="P154" s="251">
        <f>O154*H154</f>
        <v>0</v>
      </c>
      <c r="Q154" s="251">
        <v>0.00060999999999999997</v>
      </c>
      <c r="R154" s="251">
        <f>Q154*H154</f>
        <v>0.00183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192</v>
      </c>
      <c r="AT154" s="253" t="s">
        <v>135</v>
      </c>
      <c r="AU154" s="253" t="s">
        <v>87</v>
      </c>
      <c r="AY154" s="14" t="s">
        <v>132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87</v>
      </c>
      <c r="BK154" s="254">
        <f>ROUND(I154*H154,2)</f>
        <v>0</v>
      </c>
      <c r="BL154" s="14" t="s">
        <v>192</v>
      </c>
      <c r="BM154" s="253" t="s">
        <v>680</v>
      </c>
    </row>
    <row r="155" s="2" customFormat="1" ht="21.75" customHeight="1">
      <c r="A155" s="35"/>
      <c r="B155" s="36"/>
      <c r="C155" s="260" t="s">
        <v>266</v>
      </c>
      <c r="D155" s="260" t="s">
        <v>214</v>
      </c>
      <c r="E155" s="261" t="s">
        <v>681</v>
      </c>
      <c r="F155" s="262" t="s">
        <v>682</v>
      </c>
      <c r="G155" s="263" t="s">
        <v>155</v>
      </c>
      <c r="H155" s="264">
        <v>3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41</v>
      </c>
      <c r="O155" s="88"/>
      <c r="P155" s="251">
        <f>O155*H155</f>
        <v>0</v>
      </c>
      <c r="Q155" s="251">
        <v>0</v>
      </c>
      <c r="R155" s="251">
        <f>Q155*H155</f>
        <v>0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249</v>
      </c>
      <c r="AT155" s="253" t="s">
        <v>214</v>
      </c>
      <c r="AU155" s="253" t="s">
        <v>87</v>
      </c>
      <c r="AY155" s="14" t="s">
        <v>132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87</v>
      </c>
      <c r="BK155" s="254">
        <f>ROUND(I155*H155,2)</f>
        <v>0</v>
      </c>
      <c r="BL155" s="14" t="s">
        <v>192</v>
      </c>
      <c r="BM155" s="253" t="s">
        <v>683</v>
      </c>
    </row>
    <row r="156" s="2" customFormat="1" ht="16.5" customHeight="1">
      <c r="A156" s="35"/>
      <c r="B156" s="36"/>
      <c r="C156" s="260" t="s">
        <v>7</v>
      </c>
      <c r="D156" s="260" t="s">
        <v>214</v>
      </c>
      <c r="E156" s="261" t="s">
        <v>684</v>
      </c>
      <c r="F156" s="262" t="s">
        <v>685</v>
      </c>
      <c r="G156" s="263" t="s">
        <v>155</v>
      </c>
      <c r="H156" s="264">
        <v>6</v>
      </c>
      <c r="I156" s="265"/>
      <c r="J156" s="266">
        <f>ROUND(I156*H156,2)</f>
        <v>0</v>
      </c>
      <c r="K156" s="267"/>
      <c r="L156" s="268"/>
      <c r="M156" s="269" t="s">
        <v>1</v>
      </c>
      <c r="N156" s="270" t="s">
        <v>41</v>
      </c>
      <c r="O156" s="88"/>
      <c r="P156" s="251">
        <f>O156*H156</f>
        <v>0</v>
      </c>
      <c r="Q156" s="251">
        <v>0</v>
      </c>
      <c r="R156" s="251">
        <f>Q156*H156</f>
        <v>0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249</v>
      </c>
      <c r="AT156" s="253" t="s">
        <v>214</v>
      </c>
      <c r="AU156" s="253" t="s">
        <v>87</v>
      </c>
      <c r="AY156" s="14" t="s">
        <v>132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87</v>
      </c>
      <c r="BK156" s="254">
        <f>ROUND(I156*H156,2)</f>
        <v>0</v>
      </c>
      <c r="BL156" s="14" t="s">
        <v>192</v>
      </c>
      <c r="BM156" s="253" t="s">
        <v>686</v>
      </c>
    </row>
    <row r="157" s="2" customFormat="1" ht="21.75" customHeight="1">
      <c r="A157" s="35"/>
      <c r="B157" s="36"/>
      <c r="C157" s="241" t="s">
        <v>273</v>
      </c>
      <c r="D157" s="241" t="s">
        <v>135</v>
      </c>
      <c r="E157" s="242" t="s">
        <v>687</v>
      </c>
      <c r="F157" s="243" t="s">
        <v>688</v>
      </c>
      <c r="G157" s="244" t="s">
        <v>155</v>
      </c>
      <c r="H157" s="245">
        <v>3</v>
      </c>
      <c r="I157" s="246"/>
      <c r="J157" s="247">
        <f>ROUND(I157*H157,2)</f>
        <v>0</v>
      </c>
      <c r="K157" s="248"/>
      <c r="L157" s="41"/>
      <c r="M157" s="249" t="s">
        <v>1</v>
      </c>
      <c r="N157" s="250" t="s">
        <v>41</v>
      </c>
      <c r="O157" s="88"/>
      <c r="P157" s="251">
        <f>O157*H157</f>
        <v>0</v>
      </c>
      <c r="Q157" s="251">
        <v>0</v>
      </c>
      <c r="R157" s="251">
        <f>Q157*H157</f>
        <v>0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192</v>
      </c>
      <c r="AT157" s="253" t="s">
        <v>135</v>
      </c>
      <c r="AU157" s="253" t="s">
        <v>87</v>
      </c>
      <c r="AY157" s="14" t="s">
        <v>132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87</v>
      </c>
      <c r="BK157" s="254">
        <f>ROUND(I157*H157,2)</f>
        <v>0</v>
      </c>
      <c r="BL157" s="14" t="s">
        <v>192</v>
      </c>
      <c r="BM157" s="253" t="s">
        <v>689</v>
      </c>
    </row>
    <row r="158" s="2" customFormat="1" ht="21.75" customHeight="1">
      <c r="A158" s="35"/>
      <c r="B158" s="36"/>
      <c r="C158" s="241" t="s">
        <v>277</v>
      </c>
      <c r="D158" s="241" t="s">
        <v>135</v>
      </c>
      <c r="E158" s="242" t="s">
        <v>690</v>
      </c>
      <c r="F158" s="243" t="s">
        <v>691</v>
      </c>
      <c r="G158" s="244" t="s">
        <v>155</v>
      </c>
      <c r="H158" s="245">
        <v>2</v>
      </c>
      <c r="I158" s="246"/>
      <c r="J158" s="247">
        <f>ROUND(I158*H158,2)</f>
        <v>0</v>
      </c>
      <c r="K158" s="248"/>
      <c r="L158" s="41"/>
      <c r="M158" s="249" t="s">
        <v>1</v>
      </c>
      <c r="N158" s="250" t="s">
        <v>41</v>
      </c>
      <c r="O158" s="88"/>
      <c r="P158" s="251">
        <f>O158*H158</f>
        <v>0</v>
      </c>
      <c r="Q158" s="251">
        <v>7.6799999999999997E-05</v>
      </c>
      <c r="R158" s="251">
        <f>Q158*H158</f>
        <v>0.00015359999999999999</v>
      </c>
      <c r="S158" s="251">
        <v>0.024930000000000001</v>
      </c>
      <c r="T158" s="252">
        <f>S158*H158</f>
        <v>0.049860000000000002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192</v>
      </c>
      <c r="AT158" s="253" t="s">
        <v>135</v>
      </c>
      <c r="AU158" s="253" t="s">
        <v>87</v>
      </c>
      <c r="AY158" s="14" t="s">
        <v>132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87</v>
      </c>
      <c r="BK158" s="254">
        <f>ROUND(I158*H158,2)</f>
        <v>0</v>
      </c>
      <c r="BL158" s="14" t="s">
        <v>192</v>
      </c>
      <c r="BM158" s="253" t="s">
        <v>692</v>
      </c>
    </row>
    <row r="159" s="2" customFormat="1" ht="21.75" customHeight="1">
      <c r="A159" s="35"/>
      <c r="B159" s="36"/>
      <c r="C159" s="241" t="s">
        <v>281</v>
      </c>
      <c r="D159" s="241" t="s">
        <v>135</v>
      </c>
      <c r="E159" s="242" t="s">
        <v>693</v>
      </c>
      <c r="F159" s="243" t="s">
        <v>694</v>
      </c>
      <c r="G159" s="244" t="s">
        <v>155</v>
      </c>
      <c r="H159" s="245">
        <v>3</v>
      </c>
      <c r="I159" s="246"/>
      <c r="J159" s="247">
        <f>ROUND(I159*H159,2)</f>
        <v>0</v>
      </c>
      <c r="K159" s="248"/>
      <c r="L159" s="41"/>
      <c r="M159" s="249" t="s">
        <v>1</v>
      </c>
      <c r="N159" s="250" t="s">
        <v>41</v>
      </c>
      <c r="O159" s="88"/>
      <c r="P159" s="251">
        <f>O159*H159</f>
        <v>0</v>
      </c>
      <c r="Q159" s="251">
        <v>0</v>
      </c>
      <c r="R159" s="251">
        <f>Q159*H159</f>
        <v>0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192</v>
      </c>
      <c r="AT159" s="253" t="s">
        <v>135</v>
      </c>
      <c r="AU159" s="253" t="s">
        <v>87</v>
      </c>
      <c r="AY159" s="14" t="s">
        <v>132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87</v>
      </c>
      <c r="BK159" s="254">
        <f>ROUND(I159*H159,2)</f>
        <v>0</v>
      </c>
      <c r="BL159" s="14" t="s">
        <v>192</v>
      </c>
      <c r="BM159" s="253" t="s">
        <v>695</v>
      </c>
    </row>
    <row r="160" s="2" customFormat="1" ht="21.75" customHeight="1">
      <c r="A160" s="35"/>
      <c r="B160" s="36"/>
      <c r="C160" s="241" t="s">
        <v>287</v>
      </c>
      <c r="D160" s="241" t="s">
        <v>135</v>
      </c>
      <c r="E160" s="242" t="s">
        <v>696</v>
      </c>
      <c r="F160" s="243" t="s">
        <v>697</v>
      </c>
      <c r="G160" s="244" t="s">
        <v>698</v>
      </c>
      <c r="H160" s="245">
        <v>3</v>
      </c>
      <c r="I160" s="246"/>
      <c r="J160" s="247">
        <f>ROUND(I160*H160,2)</f>
        <v>0</v>
      </c>
      <c r="K160" s="248"/>
      <c r="L160" s="41"/>
      <c r="M160" s="249" t="s">
        <v>1</v>
      </c>
      <c r="N160" s="250" t="s">
        <v>41</v>
      </c>
      <c r="O160" s="88"/>
      <c r="P160" s="251">
        <f>O160*H160</f>
        <v>0</v>
      </c>
      <c r="Q160" s="251">
        <v>0</v>
      </c>
      <c r="R160" s="251">
        <f>Q160*H160</f>
        <v>0</v>
      </c>
      <c r="S160" s="251">
        <v>0</v>
      </c>
      <c r="T160" s="25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3" t="s">
        <v>192</v>
      </c>
      <c r="AT160" s="253" t="s">
        <v>135</v>
      </c>
      <c r="AU160" s="253" t="s">
        <v>87</v>
      </c>
      <c r="AY160" s="14" t="s">
        <v>132</v>
      </c>
      <c r="BE160" s="254">
        <f>IF(N160="základná",J160,0)</f>
        <v>0</v>
      </c>
      <c r="BF160" s="254">
        <f>IF(N160="znížená",J160,0)</f>
        <v>0</v>
      </c>
      <c r="BG160" s="254">
        <f>IF(N160="zákl. prenesená",J160,0)</f>
        <v>0</v>
      </c>
      <c r="BH160" s="254">
        <f>IF(N160="zníž. prenesená",J160,0)</f>
        <v>0</v>
      </c>
      <c r="BI160" s="254">
        <f>IF(N160="nulová",J160,0)</f>
        <v>0</v>
      </c>
      <c r="BJ160" s="14" t="s">
        <v>87</v>
      </c>
      <c r="BK160" s="254">
        <f>ROUND(I160*H160,2)</f>
        <v>0</v>
      </c>
      <c r="BL160" s="14" t="s">
        <v>192</v>
      </c>
      <c r="BM160" s="253" t="s">
        <v>699</v>
      </c>
    </row>
    <row r="161" s="2" customFormat="1" ht="21.75" customHeight="1">
      <c r="A161" s="35"/>
      <c r="B161" s="36"/>
      <c r="C161" s="260" t="s">
        <v>291</v>
      </c>
      <c r="D161" s="260" t="s">
        <v>214</v>
      </c>
      <c r="E161" s="261" t="s">
        <v>700</v>
      </c>
      <c r="F161" s="262" t="s">
        <v>701</v>
      </c>
      <c r="G161" s="263" t="s">
        <v>155</v>
      </c>
      <c r="H161" s="264">
        <v>1</v>
      </c>
      <c r="I161" s="265"/>
      <c r="J161" s="266">
        <f>ROUND(I161*H161,2)</f>
        <v>0</v>
      </c>
      <c r="K161" s="267"/>
      <c r="L161" s="268"/>
      <c r="M161" s="269" t="s">
        <v>1</v>
      </c>
      <c r="N161" s="270" t="s">
        <v>41</v>
      </c>
      <c r="O161" s="88"/>
      <c r="P161" s="251">
        <f>O161*H161</f>
        <v>0</v>
      </c>
      <c r="Q161" s="251">
        <v>0</v>
      </c>
      <c r="R161" s="251">
        <f>Q161*H161</f>
        <v>0</v>
      </c>
      <c r="S161" s="251">
        <v>0</v>
      </c>
      <c r="T161" s="25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249</v>
      </c>
      <c r="AT161" s="253" t="s">
        <v>214</v>
      </c>
      <c r="AU161" s="253" t="s">
        <v>87</v>
      </c>
      <c r="AY161" s="14" t="s">
        <v>132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87</v>
      </c>
      <c r="BK161" s="254">
        <f>ROUND(I161*H161,2)</f>
        <v>0</v>
      </c>
      <c r="BL161" s="14" t="s">
        <v>192</v>
      </c>
      <c r="BM161" s="253" t="s">
        <v>702</v>
      </c>
    </row>
    <row r="162" s="2" customFormat="1" ht="21.75" customHeight="1">
      <c r="A162" s="35"/>
      <c r="B162" s="36"/>
      <c r="C162" s="260" t="s">
        <v>295</v>
      </c>
      <c r="D162" s="260" t="s">
        <v>214</v>
      </c>
      <c r="E162" s="261" t="s">
        <v>703</v>
      </c>
      <c r="F162" s="262" t="s">
        <v>704</v>
      </c>
      <c r="G162" s="263" t="s">
        <v>155</v>
      </c>
      <c r="H162" s="264">
        <v>1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41</v>
      </c>
      <c r="O162" s="88"/>
      <c r="P162" s="251">
        <f>O162*H162</f>
        <v>0</v>
      </c>
      <c r="Q162" s="251">
        <v>0</v>
      </c>
      <c r="R162" s="251">
        <f>Q162*H162</f>
        <v>0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249</v>
      </c>
      <c r="AT162" s="253" t="s">
        <v>214</v>
      </c>
      <c r="AU162" s="253" t="s">
        <v>87</v>
      </c>
      <c r="AY162" s="14" t="s">
        <v>132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87</v>
      </c>
      <c r="BK162" s="254">
        <f>ROUND(I162*H162,2)</f>
        <v>0</v>
      </c>
      <c r="BL162" s="14" t="s">
        <v>192</v>
      </c>
      <c r="BM162" s="253" t="s">
        <v>705</v>
      </c>
    </row>
    <row r="163" s="2" customFormat="1" ht="21.75" customHeight="1">
      <c r="A163" s="35"/>
      <c r="B163" s="36"/>
      <c r="C163" s="260" t="s">
        <v>301</v>
      </c>
      <c r="D163" s="260" t="s">
        <v>214</v>
      </c>
      <c r="E163" s="261" t="s">
        <v>706</v>
      </c>
      <c r="F163" s="262" t="s">
        <v>707</v>
      </c>
      <c r="G163" s="263" t="s">
        <v>155</v>
      </c>
      <c r="H163" s="264">
        <v>1</v>
      </c>
      <c r="I163" s="265"/>
      <c r="J163" s="266">
        <f>ROUND(I163*H163,2)</f>
        <v>0</v>
      </c>
      <c r="K163" s="267"/>
      <c r="L163" s="268"/>
      <c r="M163" s="269" t="s">
        <v>1</v>
      </c>
      <c r="N163" s="270" t="s">
        <v>41</v>
      </c>
      <c r="O163" s="88"/>
      <c r="P163" s="251">
        <f>O163*H163</f>
        <v>0</v>
      </c>
      <c r="Q163" s="251">
        <v>0</v>
      </c>
      <c r="R163" s="251">
        <f>Q163*H163</f>
        <v>0</v>
      </c>
      <c r="S163" s="251">
        <v>0</v>
      </c>
      <c r="T163" s="25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3" t="s">
        <v>249</v>
      </c>
      <c r="AT163" s="253" t="s">
        <v>214</v>
      </c>
      <c r="AU163" s="253" t="s">
        <v>87</v>
      </c>
      <c r="AY163" s="14" t="s">
        <v>132</v>
      </c>
      <c r="BE163" s="254">
        <f>IF(N163="základná",J163,0)</f>
        <v>0</v>
      </c>
      <c r="BF163" s="254">
        <f>IF(N163="znížená",J163,0)</f>
        <v>0</v>
      </c>
      <c r="BG163" s="254">
        <f>IF(N163="zákl. prenesená",J163,0)</f>
        <v>0</v>
      </c>
      <c r="BH163" s="254">
        <f>IF(N163="zníž. prenesená",J163,0)</f>
        <v>0</v>
      </c>
      <c r="BI163" s="254">
        <f>IF(N163="nulová",J163,0)</f>
        <v>0</v>
      </c>
      <c r="BJ163" s="14" t="s">
        <v>87</v>
      </c>
      <c r="BK163" s="254">
        <f>ROUND(I163*H163,2)</f>
        <v>0</v>
      </c>
      <c r="BL163" s="14" t="s">
        <v>192</v>
      </c>
      <c r="BM163" s="253" t="s">
        <v>708</v>
      </c>
    </row>
    <row r="164" s="2" customFormat="1" ht="21.75" customHeight="1">
      <c r="A164" s="35"/>
      <c r="B164" s="36"/>
      <c r="C164" s="241" t="s">
        <v>305</v>
      </c>
      <c r="D164" s="241" t="s">
        <v>135</v>
      </c>
      <c r="E164" s="242" t="s">
        <v>709</v>
      </c>
      <c r="F164" s="243" t="s">
        <v>710</v>
      </c>
      <c r="G164" s="244" t="s">
        <v>142</v>
      </c>
      <c r="H164" s="245">
        <v>26</v>
      </c>
      <c r="I164" s="246"/>
      <c r="J164" s="247">
        <f>ROUND(I164*H164,2)</f>
        <v>0</v>
      </c>
      <c r="K164" s="248"/>
      <c r="L164" s="41"/>
      <c r="M164" s="249" t="s">
        <v>1</v>
      </c>
      <c r="N164" s="250" t="s">
        <v>41</v>
      </c>
      <c r="O164" s="88"/>
      <c r="P164" s="251">
        <f>O164*H164</f>
        <v>0</v>
      </c>
      <c r="Q164" s="251">
        <v>0</v>
      </c>
      <c r="R164" s="251">
        <f>Q164*H164</f>
        <v>0</v>
      </c>
      <c r="S164" s="251">
        <v>0</v>
      </c>
      <c r="T164" s="25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3" t="s">
        <v>192</v>
      </c>
      <c r="AT164" s="253" t="s">
        <v>135</v>
      </c>
      <c r="AU164" s="253" t="s">
        <v>87</v>
      </c>
      <c r="AY164" s="14" t="s">
        <v>132</v>
      </c>
      <c r="BE164" s="254">
        <f>IF(N164="základná",J164,0)</f>
        <v>0</v>
      </c>
      <c r="BF164" s="254">
        <f>IF(N164="znížená",J164,0)</f>
        <v>0</v>
      </c>
      <c r="BG164" s="254">
        <f>IF(N164="zákl. prenesená",J164,0)</f>
        <v>0</v>
      </c>
      <c r="BH164" s="254">
        <f>IF(N164="zníž. prenesená",J164,0)</f>
        <v>0</v>
      </c>
      <c r="BI164" s="254">
        <f>IF(N164="nulová",J164,0)</f>
        <v>0</v>
      </c>
      <c r="BJ164" s="14" t="s">
        <v>87</v>
      </c>
      <c r="BK164" s="254">
        <f>ROUND(I164*H164,2)</f>
        <v>0</v>
      </c>
      <c r="BL164" s="14" t="s">
        <v>192</v>
      </c>
      <c r="BM164" s="253" t="s">
        <v>711</v>
      </c>
    </row>
    <row r="165" s="2" customFormat="1" ht="21.75" customHeight="1">
      <c r="A165" s="35"/>
      <c r="B165" s="36"/>
      <c r="C165" s="241" t="s">
        <v>309</v>
      </c>
      <c r="D165" s="241" t="s">
        <v>135</v>
      </c>
      <c r="E165" s="242" t="s">
        <v>712</v>
      </c>
      <c r="F165" s="243" t="s">
        <v>713</v>
      </c>
      <c r="G165" s="244" t="s">
        <v>155</v>
      </c>
      <c r="H165" s="245">
        <v>4</v>
      </c>
      <c r="I165" s="246"/>
      <c r="J165" s="247">
        <f>ROUND(I165*H165,2)</f>
        <v>0</v>
      </c>
      <c r="K165" s="248"/>
      <c r="L165" s="41"/>
      <c r="M165" s="249" t="s">
        <v>1</v>
      </c>
      <c r="N165" s="250" t="s">
        <v>41</v>
      </c>
      <c r="O165" s="88"/>
      <c r="P165" s="251">
        <f>O165*H165</f>
        <v>0</v>
      </c>
      <c r="Q165" s="251">
        <v>5.8799999999999996E-06</v>
      </c>
      <c r="R165" s="251">
        <f>Q165*H165</f>
        <v>2.3519999999999998E-05</v>
      </c>
      <c r="S165" s="251">
        <v>0</v>
      </c>
      <c r="T165" s="25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192</v>
      </c>
      <c r="AT165" s="253" t="s">
        <v>135</v>
      </c>
      <c r="AU165" s="253" t="s">
        <v>87</v>
      </c>
      <c r="AY165" s="14" t="s">
        <v>132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87</v>
      </c>
      <c r="BK165" s="254">
        <f>ROUND(I165*H165,2)</f>
        <v>0</v>
      </c>
      <c r="BL165" s="14" t="s">
        <v>192</v>
      </c>
      <c r="BM165" s="253" t="s">
        <v>714</v>
      </c>
    </row>
    <row r="166" s="2" customFormat="1" ht="21.75" customHeight="1">
      <c r="A166" s="35"/>
      <c r="B166" s="36"/>
      <c r="C166" s="241" t="s">
        <v>315</v>
      </c>
      <c r="D166" s="241" t="s">
        <v>135</v>
      </c>
      <c r="E166" s="242" t="s">
        <v>715</v>
      </c>
      <c r="F166" s="243" t="s">
        <v>716</v>
      </c>
      <c r="G166" s="244" t="s">
        <v>142</v>
      </c>
      <c r="H166" s="245">
        <v>26</v>
      </c>
      <c r="I166" s="246"/>
      <c r="J166" s="247">
        <f>ROUND(I166*H166,2)</f>
        <v>0</v>
      </c>
      <c r="K166" s="248"/>
      <c r="L166" s="41"/>
      <c r="M166" s="249" t="s">
        <v>1</v>
      </c>
      <c r="N166" s="250" t="s">
        <v>41</v>
      </c>
      <c r="O166" s="88"/>
      <c r="P166" s="251">
        <f>O166*H166</f>
        <v>0</v>
      </c>
      <c r="Q166" s="251">
        <v>0</v>
      </c>
      <c r="R166" s="251">
        <f>Q166*H166</f>
        <v>0</v>
      </c>
      <c r="S166" s="251">
        <v>0</v>
      </c>
      <c r="T166" s="25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3" t="s">
        <v>192</v>
      </c>
      <c r="AT166" s="253" t="s">
        <v>135</v>
      </c>
      <c r="AU166" s="253" t="s">
        <v>87</v>
      </c>
      <c r="AY166" s="14" t="s">
        <v>132</v>
      </c>
      <c r="BE166" s="254">
        <f>IF(N166="základná",J166,0)</f>
        <v>0</v>
      </c>
      <c r="BF166" s="254">
        <f>IF(N166="znížená",J166,0)</f>
        <v>0</v>
      </c>
      <c r="BG166" s="254">
        <f>IF(N166="zákl. prenesená",J166,0)</f>
        <v>0</v>
      </c>
      <c r="BH166" s="254">
        <f>IF(N166="zníž. prenesená",J166,0)</f>
        <v>0</v>
      </c>
      <c r="BI166" s="254">
        <f>IF(N166="nulová",J166,0)</f>
        <v>0</v>
      </c>
      <c r="BJ166" s="14" t="s">
        <v>87</v>
      </c>
      <c r="BK166" s="254">
        <f>ROUND(I166*H166,2)</f>
        <v>0</v>
      </c>
      <c r="BL166" s="14" t="s">
        <v>192</v>
      </c>
      <c r="BM166" s="253" t="s">
        <v>717</v>
      </c>
    </row>
    <row r="167" s="2" customFormat="1" ht="21.75" customHeight="1">
      <c r="A167" s="35"/>
      <c r="B167" s="36"/>
      <c r="C167" s="241" t="s">
        <v>319</v>
      </c>
      <c r="D167" s="241" t="s">
        <v>135</v>
      </c>
      <c r="E167" s="242" t="s">
        <v>718</v>
      </c>
      <c r="F167" s="243" t="s">
        <v>719</v>
      </c>
      <c r="G167" s="244" t="s">
        <v>167</v>
      </c>
      <c r="H167" s="245">
        <v>3.9119999999999999</v>
      </c>
      <c r="I167" s="246"/>
      <c r="J167" s="247">
        <f>ROUND(I167*H167,2)</f>
        <v>0</v>
      </c>
      <c r="K167" s="248"/>
      <c r="L167" s="41"/>
      <c r="M167" s="249" t="s">
        <v>1</v>
      </c>
      <c r="N167" s="250" t="s">
        <v>41</v>
      </c>
      <c r="O167" s="88"/>
      <c r="P167" s="251">
        <f>O167*H167</f>
        <v>0</v>
      </c>
      <c r="Q167" s="251">
        <v>0</v>
      </c>
      <c r="R167" s="251">
        <f>Q167*H167</f>
        <v>0</v>
      </c>
      <c r="S167" s="251">
        <v>0</v>
      </c>
      <c r="T167" s="25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3" t="s">
        <v>192</v>
      </c>
      <c r="AT167" s="253" t="s">
        <v>135</v>
      </c>
      <c r="AU167" s="253" t="s">
        <v>87</v>
      </c>
      <c r="AY167" s="14" t="s">
        <v>132</v>
      </c>
      <c r="BE167" s="254">
        <f>IF(N167="základná",J167,0)</f>
        <v>0</v>
      </c>
      <c r="BF167" s="254">
        <f>IF(N167="znížená",J167,0)</f>
        <v>0</v>
      </c>
      <c r="BG167" s="254">
        <f>IF(N167="zákl. prenesená",J167,0)</f>
        <v>0</v>
      </c>
      <c r="BH167" s="254">
        <f>IF(N167="zníž. prenesená",J167,0)</f>
        <v>0</v>
      </c>
      <c r="BI167" s="254">
        <f>IF(N167="nulová",J167,0)</f>
        <v>0</v>
      </c>
      <c r="BJ167" s="14" t="s">
        <v>87</v>
      </c>
      <c r="BK167" s="254">
        <f>ROUND(I167*H167,2)</f>
        <v>0</v>
      </c>
      <c r="BL167" s="14" t="s">
        <v>192</v>
      </c>
      <c r="BM167" s="253" t="s">
        <v>720</v>
      </c>
    </row>
    <row r="168" s="2" customFormat="1" ht="21.75" customHeight="1">
      <c r="A168" s="35"/>
      <c r="B168" s="36"/>
      <c r="C168" s="241" t="s">
        <v>249</v>
      </c>
      <c r="D168" s="241" t="s">
        <v>135</v>
      </c>
      <c r="E168" s="242" t="s">
        <v>721</v>
      </c>
      <c r="F168" s="243" t="s">
        <v>722</v>
      </c>
      <c r="G168" s="244" t="s">
        <v>167</v>
      </c>
      <c r="H168" s="245">
        <v>0.51000000000000001</v>
      </c>
      <c r="I168" s="246"/>
      <c r="J168" s="247">
        <f>ROUND(I168*H168,2)</f>
        <v>0</v>
      </c>
      <c r="K168" s="248"/>
      <c r="L168" s="41"/>
      <c r="M168" s="249" t="s">
        <v>1</v>
      </c>
      <c r="N168" s="250" t="s">
        <v>41</v>
      </c>
      <c r="O168" s="88"/>
      <c r="P168" s="251">
        <f>O168*H168</f>
        <v>0</v>
      </c>
      <c r="Q168" s="251">
        <v>0</v>
      </c>
      <c r="R168" s="251">
        <f>Q168*H168</f>
        <v>0</v>
      </c>
      <c r="S168" s="251">
        <v>0</v>
      </c>
      <c r="T168" s="25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3" t="s">
        <v>192</v>
      </c>
      <c r="AT168" s="253" t="s">
        <v>135</v>
      </c>
      <c r="AU168" s="253" t="s">
        <v>87</v>
      </c>
      <c r="AY168" s="14" t="s">
        <v>132</v>
      </c>
      <c r="BE168" s="254">
        <f>IF(N168="základná",J168,0)</f>
        <v>0</v>
      </c>
      <c r="BF168" s="254">
        <f>IF(N168="znížená",J168,0)</f>
        <v>0</v>
      </c>
      <c r="BG168" s="254">
        <f>IF(N168="zákl. prenesená",J168,0)</f>
        <v>0</v>
      </c>
      <c r="BH168" s="254">
        <f>IF(N168="zníž. prenesená",J168,0)</f>
        <v>0</v>
      </c>
      <c r="BI168" s="254">
        <f>IF(N168="nulová",J168,0)</f>
        <v>0</v>
      </c>
      <c r="BJ168" s="14" t="s">
        <v>87</v>
      </c>
      <c r="BK168" s="254">
        <f>ROUND(I168*H168,2)</f>
        <v>0</v>
      </c>
      <c r="BL168" s="14" t="s">
        <v>192</v>
      </c>
      <c r="BM168" s="253" t="s">
        <v>723</v>
      </c>
    </row>
    <row r="169" s="12" customFormat="1" ht="22.8" customHeight="1">
      <c r="A169" s="12"/>
      <c r="B169" s="225"/>
      <c r="C169" s="226"/>
      <c r="D169" s="227" t="s">
        <v>74</v>
      </c>
      <c r="E169" s="239" t="s">
        <v>285</v>
      </c>
      <c r="F169" s="239" t="s">
        <v>724</v>
      </c>
      <c r="G169" s="226"/>
      <c r="H169" s="226"/>
      <c r="I169" s="229"/>
      <c r="J169" s="240">
        <f>BK169</f>
        <v>0</v>
      </c>
      <c r="K169" s="226"/>
      <c r="L169" s="231"/>
      <c r="M169" s="232"/>
      <c r="N169" s="233"/>
      <c r="O169" s="233"/>
      <c r="P169" s="234">
        <f>P170</f>
        <v>0</v>
      </c>
      <c r="Q169" s="233"/>
      <c r="R169" s="234">
        <f>R170</f>
        <v>0.031411500000000002</v>
      </c>
      <c r="S169" s="233"/>
      <c r="T169" s="235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36" t="s">
        <v>87</v>
      </c>
      <c r="AT169" s="237" t="s">
        <v>74</v>
      </c>
      <c r="AU169" s="237" t="s">
        <v>82</v>
      </c>
      <c r="AY169" s="236" t="s">
        <v>132</v>
      </c>
      <c r="BK169" s="238">
        <f>BK170</f>
        <v>0</v>
      </c>
    </row>
    <row r="170" s="2" customFormat="1" ht="21.75" customHeight="1">
      <c r="A170" s="35"/>
      <c r="B170" s="36"/>
      <c r="C170" s="241" t="s">
        <v>327</v>
      </c>
      <c r="D170" s="241" t="s">
        <v>135</v>
      </c>
      <c r="E170" s="242" t="s">
        <v>725</v>
      </c>
      <c r="F170" s="243" t="s">
        <v>726</v>
      </c>
      <c r="G170" s="244" t="s">
        <v>155</v>
      </c>
      <c r="H170" s="245">
        <v>25</v>
      </c>
      <c r="I170" s="246"/>
      <c r="J170" s="247">
        <f>ROUND(I170*H170,2)</f>
        <v>0</v>
      </c>
      <c r="K170" s="248"/>
      <c r="L170" s="41"/>
      <c r="M170" s="249" t="s">
        <v>1</v>
      </c>
      <c r="N170" s="250" t="s">
        <v>41</v>
      </c>
      <c r="O170" s="88"/>
      <c r="P170" s="251">
        <f>O170*H170</f>
        <v>0</v>
      </c>
      <c r="Q170" s="251">
        <v>0.00125646</v>
      </c>
      <c r="R170" s="251">
        <f>Q170*H170</f>
        <v>0.031411500000000002</v>
      </c>
      <c r="S170" s="251">
        <v>0</v>
      </c>
      <c r="T170" s="25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3" t="s">
        <v>192</v>
      </c>
      <c r="AT170" s="253" t="s">
        <v>135</v>
      </c>
      <c r="AU170" s="253" t="s">
        <v>87</v>
      </c>
      <c r="AY170" s="14" t="s">
        <v>132</v>
      </c>
      <c r="BE170" s="254">
        <f>IF(N170="základná",J170,0)</f>
        <v>0</v>
      </c>
      <c r="BF170" s="254">
        <f>IF(N170="znížená",J170,0)</f>
        <v>0</v>
      </c>
      <c r="BG170" s="254">
        <f>IF(N170="zákl. prenesená",J170,0)</f>
        <v>0</v>
      </c>
      <c r="BH170" s="254">
        <f>IF(N170="zníž. prenesená",J170,0)</f>
        <v>0</v>
      </c>
      <c r="BI170" s="254">
        <f>IF(N170="nulová",J170,0)</f>
        <v>0</v>
      </c>
      <c r="BJ170" s="14" t="s">
        <v>87</v>
      </c>
      <c r="BK170" s="254">
        <f>ROUND(I170*H170,2)</f>
        <v>0</v>
      </c>
      <c r="BL170" s="14" t="s">
        <v>192</v>
      </c>
      <c r="BM170" s="253" t="s">
        <v>727</v>
      </c>
    </row>
    <row r="171" s="12" customFormat="1" ht="25.92" customHeight="1">
      <c r="A171" s="12"/>
      <c r="B171" s="225"/>
      <c r="C171" s="226"/>
      <c r="D171" s="227" t="s">
        <v>74</v>
      </c>
      <c r="E171" s="228" t="s">
        <v>728</v>
      </c>
      <c r="F171" s="228" t="s">
        <v>729</v>
      </c>
      <c r="G171" s="226"/>
      <c r="H171" s="226"/>
      <c r="I171" s="229"/>
      <c r="J171" s="230">
        <f>BK171</f>
        <v>0</v>
      </c>
      <c r="K171" s="226"/>
      <c r="L171" s="231"/>
      <c r="M171" s="232"/>
      <c r="N171" s="233"/>
      <c r="O171" s="233"/>
      <c r="P171" s="234">
        <f>SUM(P172:P174)</f>
        <v>0</v>
      </c>
      <c r="Q171" s="233"/>
      <c r="R171" s="234">
        <f>SUM(R172:R174)</f>
        <v>0</v>
      </c>
      <c r="S171" s="233"/>
      <c r="T171" s="235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6" t="s">
        <v>94</v>
      </c>
      <c r="AT171" s="237" t="s">
        <v>74</v>
      </c>
      <c r="AU171" s="237" t="s">
        <v>75</v>
      </c>
      <c r="AY171" s="236" t="s">
        <v>132</v>
      </c>
      <c r="BK171" s="238">
        <f>SUM(BK172:BK174)</f>
        <v>0</v>
      </c>
    </row>
    <row r="172" s="2" customFormat="1" ht="16.5" customHeight="1">
      <c r="A172" s="35"/>
      <c r="B172" s="36"/>
      <c r="C172" s="241" t="s">
        <v>445</v>
      </c>
      <c r="D172" s="241" t="s">
        <v>135</v>
      </c>
      <c r="E172" s="242" t="s">
        <v>730</v>
      </c>
      <c r="F172" s="243" t="s">
        <v>731</v>
      </c>
      <c r="G172" s="244" t="s">
        <v>698</v>
      </c>
      <c r="H172" s="245">
        <v>1</v>
      </c>
      <c r="I172" s="246"/>
      <c r="J172" s="247">
        <f>ROUND(I172*H172,2)</f>
        <v>0</v>
      </c>
      <c r="K172" s="248"/>
      <c r="L172" s="41"/>
      <c r="M172" s="249" t="s">
        <v>1</v>
      </c>
      <c r="N172" s="250" t="s">
        <v>41</v>
      </c>
      <c r="O172" s="88"/>
      <c r="P172" s="251">
        <f>O172*H172</f>
        <v>0</v>
      </c>
      <c r="Q172" s="251">
        <v>0</v>
      </c>
      <c r="R172" s="251">
        <f>Q172*H172</f>
        <v>0</v>
      </c>
      <c r="S172" s="251">
        <v>0</v>
      </c>
      <c r="T172" s="25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3" t="s">
        <v>732</v>
      </c>
      <c r="AT172" s="253" t="s">
        <v>135</v>
      </c>
      <c r="AU172" s="253" t="s">
        <v>82</v>
      </c>
      <c r="AY172" s="14" t="s">
        <v>132</v>
      </c>
      <c r="BE172" s="254">
        <f>IF(N172="základná",J172,0)</f>
        <v>0</v>
      </c>
      <c r="BF172" s="254">
        <f>IF(N172="znížená",J172,0)</f>
        <v>0</v>
      </c>
      <c r="BG172" s="254">
        <f>IF(N172="zákl. prenesená",J172,0)</f>
        <v>0</v>
      </c>
      <c r="BH172" s="254">
        <f>IF(N172="zníž. prenesená",J172,0)</f>
        <v>0</v>
      </c>
      <c r="BI172" s="254">
        <f>IF(N172="nulová",J172,0)</f>
        <v>0</v>
      </c>
      <c r="BJ172" s="14" t="s">
        <v>87</v>
      </c>
      <c r="BK172" s="254">
        <f>ROUND(I172*H172,2)</f>
        <v>0</v>
      </c>
      <c r="BL172" s="14" t="s">
        <v>732</v>
      </c>
      <c r="BM172" s="253" t="s">
        <v>733</v>
      </c>
    </row>
    <row r="173" s="2" customFormat="1" ht="16.5" customHeight="1">
      <c r="A173" s="35"/>
      <c r="B173" s="36"/>
      <c r="C173" s="241" t="s">
        <v>449</v>
      </c>
      <c r="D173" s="241" t="s">
        <v>135</v>
      </c>
      <c r="E173" s="242" t="s">
        <v>734</v>
      </c>
      <c r="F173" s="243" t="s">
        <v>735</v>
      </c>
      <c r="G173" s="244" t="s">
        <v>698</v>
      </c>
      <c r="H173" s="245">
        <v>1</v>
      </c>
      <c r="I173" s="246"/>
      <c r="J173" s="247">
        <f>ROUND(I173*H173,2)</f>
        <v>0</v>
      </c>
      <c r="K173" s="248"/>
      <c r="L173" s="41"/>
      <c r="M173" s="249" t="s">
        <v>1</v>
      </c>
      <c r="N173" s="250" t="s">
        <v>41</v>
      </c>
      <c r="O173" s="88"/>
      <c r="P173" s="251">
        <f>O173*H173</f>
        <v>0</v>
      </c>
      <c r="Q173" s="251">
        <v>0</v>
      </c>
      <c r="R173" s="251">
        <f>Q173*H173</f>
        <v>0</v>
      </c>
      <c r="S173" s="251">
        <v>0</v>
      </c>
      <c r="T173" s="25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53" t="s">
        <v>732</v>
      </c>
      <c r="AT173" s="253" t="s">
        <v>135</v>
      </c>
      <c r="AU173" s="253" t="s">
        <v>82</v>
      </c>
      <c r="AY173" s="14" t="s">
        <v>132</v>
      </c>
      <c r="BE173" s="254">
        <f>IF(N173="základná",J173,0)</f>
        <v>0</v>
      </c>
      <c r="BF173" s="254">
        <f>IF(N173="znížená",J173,0)</f>
        <v>0</v>
      </c>
      <c r="BG173" s="254">
        <f>IF(N173="zákl. prenesená",J173,0)</f>
        <v>0</v>
      </c>
      <c r="BH173" s="254">
        <f>IF(N173="zníž. prenesená",J173,0)</f>
        <v>0</v>
      </c>
      <c r="BI173" s="254">
        <f>IF(N173="nulová",J173,0)</f>
        <v>0</v>
      </c>
      <c r="BJ173" s="14" t="s">
        <v>87</v>
      </c>
      <c r="BK173" s="254">
        <f>ROUND(I173*H173,2)</f>
        <v>0</v>
      </c>
      <c r="BL173" s="14" t="s">
        <v>732</v>
      </c>
      <c r="BM173" s="253" t="s">
        <v>736</v>
      </c>
    </row>
    <row r="174" s="2" customFormat="1" ht="33" customHeight="1">
      <c r="A174" s="35"/>
      <c r="B174" s="36"/>
      <c r="C174" s="241" t="s">
        <v>453</v>
      </c>
      <c r="D174" s="241" t="s">
        <v>135</v>
      </c>
      <c r="E174" s="242" t="s">
        <v>737</v>
      </c>
      <c r="F174" s="243" t="s">
        <v>738</v>
      </c>
      <c r="G174" s="244" t="s">
        <v>739</v>
      </c>
      <c r="H174" s="245">
        <v>10</v>
      </c>
      <c r="I174" s="246"/>
      <c r="J174" s="247">
        <f>ROUND(I174*H174,2)</f>
        <v>0</v>
      </c>
      <c r="K174" s="248"/>
      <c r="L174" s="41"/>
      <c r="M174" s="255" t="s">
        <v>1</v>
      </c>
      <c r="N174" s="256" t="s">
        <v>41</v>
      </c>
      <c r="O174" s="257"/>
      <c r="P174" s="258">
        <f>O174*H174</f>
        <v>0</v>
      </c>
      <c r="Q174" s="258">
        <v>0</v>
      </c>
      <c r="R174" s="258">
        <f>Q174*H174</f>
        <v>0</v>
      </c>
      <c r="S174" s="258">
        <v>0</v>
      </c>
      <c r="T174" s="25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3" t="s">
        <v>732</v>
      </c>
      <c r="AT174" s="253" t="s">
        <v>135</v>
      </c>
      <c r="AU174" s="253" t="s">
        <v>82</v>
      </c>
      <c r="AY174" s="14" t="s">
        <v>132</v>
      </c>
      <c r="BE174" s="254">
        <f>IF(N174="základná",J174,0)</f>
        <v>0</v>
      </c>
      <c r="BF174" s="254">
        <f>IF(N174="znížená",J174,0)</f>
        <v>0</v>
      </c>
      <c r="BG174" s="254">
        <f>IF(N174="zákl. prenesená",J174,0)</f>
        <v>0</v>
      </c>
      <c r="BH174" s="254">
        <f>IF(N174="zníž. prenesená",J174,0)</f>
        <v>0</v>
      </c>
      <c r="BI174" s="254">
        <f>IF(N174="nulová",J174,0)</f>
        <v>0</v>
      </c>
      <c r="BJ174" s="14" t="s">
        <v>87</v>
      </c>
      <c r="BK174" s="254">
        <f>ROUND(I174*H174,2)</f>
        <v>0</v>
      </c>
      <c r="BL174" s="14" t="s">
        <v>732</v>
      </c>
      <c r="BM174" s="253" t="s">
        <v>740</v>
      </c>
    </row>
    <row r="175" s="2" customFormat="1" ht="6.96" customHeight="1">
      <c r="A175" s="35"/>
      <c r="B175" s="63"/>
      <c r="C175" s="64"/>
      <c r="D175" s="64"/>
      <c r="E175" s="64"/>
      <c r="F175" s="64"/>
      <c r="G175" s="64"/>
      <c r="H175" s="64"/>
      <c r="I175" s="189"/>
      <c r="J175" s="64"/>
      <c r="K175" s="64"/>
      <c r="L175" s="41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sheetProtection sheet="1" autoFilter="0" formatColumns="0" formatRows="0" objects="1" scenarios="1" spinCount="100000" saltValue="SCTd6R51gyNly4uBFA3zNBqCkpcXUYDJ9bCwNHBwQLOyxwrQn3vUaZHAD8ggibRUVI2rkQvFS3h26Boas4FY+w==" hashValue="a50kmGfPo640QoNoAOGi+kVgOx4qv7UFppsAfzA2JIuSGz6FbU8q+nbVQuwB9w6r1LILU2HCie4O7Fmbrz9Jcg==" algorithmName="SHA-512" password="CC35"/>
  <autoFilter ref="C128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741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ROUND(J124,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ROUND((SUM(BE124:BE176)),  2)</f>
        <v>0</v>
      </c>
      <c r="G35" s="35"/>
      <c r="H35" s="35"/>
      <c r="I35" s="168">
        <v>0.20000000000000001</v>
      </c>
      <c r="J35" s="167">
        <f>ROUND(((SUM(BE124:BE176))*I35),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ROUND((SUM(BF124:BF176)),  2)</f>
        <v>0</v>
      </c>
      <c r="G36" s="35"/>
      <c r="H36" s="35"/>
      <c r="I36" s="168">
        <v>0.20000000000000001</v>
      </c>
      <c r="J36" s="167">
        <f>ROUND(((SUM(BF124:BF176))*I36),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ROUND((SUM(BG124:BG176)),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ROUND((SUM(BH124:BH176)),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ROUND((SUM(BI124:BI176)),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5 - Elektroinštalácia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J124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742</v>
      </c>
      <c r="E99" s="202"/>
      <c r="F99" s="202"/>
      <c r="G99" s="202"/>
      <c r="H99" s="202"/>
      <c r="I99" s="203"/>
      <c r="J99" s="204">
        <f>J125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743</v>
      </c>
      <c r="E100" s="208"/>
      <c r="F100" s="208"/>
      <c r="G100" s="208"/>
      <c r="H100" s="208"/>
      <c r="I100" s="209"/>
      <c r="J100" s="210">
        <f>J126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130"/>
      <c r="D101" s="207" t="s">
        <v>744</v>
      </c>
      <c r="E101" s="208"/>
      <c r="F101" s="208"/>
      <c r="G101" s="208"/>
      <c r="H101" s="208"/>
      <c r="I101" s="209"/>
      <c r="J101" s="210">
        <f>J142</f>
        <v>0</v>
      </c>
      <c r="K101" s="130"/>
      <c r="L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9"/>
      <c r="C102" s="200"/>
      <c r="D102" s="201" t="s">
        <v>745</v>
      </c>
      <c r="E102" s="202"/>
      <c r="F102" s="202"/>
      <c r="G102" s="202"/>
      <c r="H102" s="202"/>
      <c r="I102" s="203"/>
      <c r="J102" s="204">
        <f>J173</f>
        <v>0</v>
      </c>
      <c r="K102" s="200"/>
      <c r="L102" s="20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151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189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192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118</v>
      </c>
      <c r="D109" s="37"/>
      <c r="E109" s="37"/>
      <c r="F109" s="37"/>
      <c r="G109" s="37"/>
      <c r="H109" s="37"/>
      <c r="I109" s="151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151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151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93" t="str">
        <f>E7</f>
        <v>PROVINČNÝ DOM Č. 12 (GALÉRIA)</v>
      </c>
      <c r="F112" s="29"/>
      <c r="G112" s="29"/>
      <c r="H112" s="29"/>
      <c r="I112" s="151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104</v>
      </c>
      <c r="D113" s="19"/>
      <c r="E113" s="19"/>
      <c r="F113" s="19"/>
      <c r="G113" s="19"/>
      <c r="H113" s="19"/>
      <c r="I113" s="143"/>
      <c r="J113" s="19"/>
      <c r="K113" s="19"/>
      <c r="L113" s="17"/>
    </row>
    <row r="114" s="2" customFormat="1" ht="16.5" customHeight="1">
      <c r="A114" s="35"/>
      <c r="B114" s="36"/>
      <c r="C114" s="37"/>
      <c r="D114" s="37"/>
      <c r="E114" s="193" t="s">
        <v>105</v>
      </c>
      <c r="F114" s="37"/>
      <c r="G114" s="37"/>
      <c r="H114" s="37"/>
      <c r="I114" s="15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106</v>
      </c>
      <c r="D115" s="37"/>
      <c r="E115" s="37"/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E11</f>
        <v>5 - Elektroinštalácia</v>
      </c>
      <c r="F116" s="37"/>
      <c r="G116" s="37"/>
      <c r="H116" s="37"/>
      <c r="I116" s="15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F14</f>
        <v>STARÁ ĽUBOVŇA</v>
      </c>
      <c r="G118" s="37"/>
      <c r="H118" s="37"/>
      <c r="I118" s="153" t="s">
        <v>22</v>
      </c>
      <c r="J118" s="76" t="str">
        <f>IF(J14="","",J14)</f>
        <v>10. 2. 2020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151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24</v>
      </c>
      <c r="D120" s="37"/>
      <c r="E120" s="37"/>
      <c r="F120" s="24" t="str">
        <f>E17</f>
        <v>Mesto Stará Ľubovňa</v>
      </c>
      <c r="G120" s="37"/>
      <c r="H120" s="37"/>
      <c r="I120" s="153" t="s">
        <v>30</v>
      </c>
      <c r="J120" s="33" t="str">
        <f>E23</f>
        <v>Ing. Vladislav Slosarčik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28</v>
      </c>
      <c r="D121" s="37"/>
      <c r="E121" s="37"/>
      <c r="F121" s="24" t="str">
        <f>IF(E20="","",E20)</f>
        <v>Vyplň údaj</v>
      </c>
      <c r="G121" s="37"/>
      <c r="H121" s="37"/>
      <c r="I121" s="153" t="s">
        <v>33</v>
      </c>
      <c r="J121" s="33" t="str">
        <f>E26</f>
        <v>Ing. Vladislav Slosarčik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15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212"/>
      <c r="B123" s="213"/>
      <c r="C123" s="214" t="s">
        <v>119</v>
      </c>
      <c r="D123" s="215" t="s">
        <v>60</v>
      </c>
      <c r="E123" s="215" t="s">
        <v>56</v>
      </c>
      <c r="F123" s="215" t="s">
        <v>57</v>
      </c>
      <c r="G123" s="215" t="s">
        <v>120</v>
      </c>
      <c r="H123" s="215" t="s">
        <v>121</v>
      </c>
      <c r="I123" s="216" t="s">
        <v>122</v>
      </c>
      <c r="J123" s="217" t="s">
        <v>110</v>
      </c>
      <c r="K123" s="218" t="s">
        <v>123</v>
      </c>
      <c r="L123" s="219"/>
      <c r="M123" s="97" t="s">
        <v>1</v>
      </c>
      <c r="N123" s="98" t="s">
        <v>39</v>
      </c>
      <c r="O123" s="98" t="s">
        <v>124</v>
      </c>
      <c r="P123" s="98" t="s">
        <v>125</v>
      </c>
      <c r="Q123" s="98" t="s">
        <v>126</v>
      </c>
      <c r="R123" s="98" t="s">
        <v>127</v>
      </c>
      <c r="S123" s="98" t="s">
        <v>128</v>
      </c>
      <c r="T123" s="99" t="s">
        <v>129</v>
      </c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</row>
    <row r="124" s="2" customFormat="1" ht="22.8" customHeight="1">
      <c r="A124" s="35"/>
      <c r="B124" s="36"/>
      <c r="C124" s="104" t="s">
        <v>111</v>
      </c>
      <c r="D124" s="37"/>
      <c r="E124" s="37"/>
      <c r="F124" s="37"/>
      <c r="G124" s="37"/>
      <c r="H124" s="37"/>
      <c r="I124" s="151"/>
      <c r="J124" s="220">
        <f>BK124</f>
        <v>0</v>
      </c>
      <c r="K124" s="37"/>
      <c r="L124" s="41"/>
      <c r="M124" s="100"/>
      <c r="N124" s="221"/>
      <c r="O124" s="101"/>
      <c r="P124" s="222">
        <f>P125+P173</f>
        <v>0</v>
      </c>
      <c r="Q124" s="101"/>
      <c r="R124" s="222">
        <f>R125+R173</f>
        <v>0.045521199999999998</v>
      </c>
      <c r="S124" s="101"/>
      <c r="T124" s="223">
        <f>T125+T173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112</v>
      </c>
      <c r="BK124" s="224">
        <f>BK125+BK173</f>
        <v>0</v>
      </c>
    </row>
    <row r="125" s="12" customFormat="1" ht="25.92" customHeight="1">
      <c r="A125" s="12"/>
      <c r="B125" s="225"/>
      <c r="C125" s="226"/>
      <c r="D125" s="227" t="s">
        <v>74</v>
      </c>
      <c r="E125" s="228" t="s">
        <v>214</v>
      </c>
      <c r="F125" s="228" t="s">
        <v>746</v>
      </c>
      <c r="G125" s="226"/>
      <c r="H125" s="226"/>
      <c r="I125" s="229"/>
      <c r="J125" s="230">
        <f>BK125</f>
        <v>0</v>
      </c>
      <c r="K125" s="226"/>
      <c r="L125" s="231"/>
      <c r="M125" s="232"/>
      <c r="N125" s="233"/>
      <c r="O125" s="233"/>
      <c r="P125" s="234">
        <f>P126+P142</f>
        <v>0</v>
      </c>
      <c r="Q125" s="233"/>
      <c r="R125" s="234">
        <f>R126+R142</f>
        <v>0.045521199999999998</v>
      </c>
      <c r="S125" s="233"/>
      <c r="T125" s="235">
        <f>T126+T142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6" t="s">
        <v>91</v>
      </c>
      <c r="AT125" s="237" t="s">
        <v>74</v>
      </c>
      <c r="AU125" s="237" t="s">
        <v>75</v>
      </c>
      <c r="AY125" s="236" t="s">
        <v>132</v>
      </c>
      <c r="BK125" s="238">
        <f>BK126+BK142</f>
        <v>0</v>
      </c>
    </row>
    <row r="126" s="12" customFormat="1" ht="22.8" customHeight="1">
      <c r="A126" s="12"/>
      <c r="B126" s="225"/>
      <c r="C126" s="226"/>
      <c r="D126" s="227" t="s">
        <v>74</v>
      </c>
      <c r="E126" s="239" t="s">
        <v>747</v>
      </c>
      <c r="F126" s="239" t="s">
        <v>748</v>
      </c>
      <c r="G126" s="226"/>
      <c r="H126" s="226"/>
      <c r="I126" s="229"/>
      <c r="J126" s="240">
        <f>BK126</f>
        <v>0</v>
      </c>
      <c r="K126" s="226"/>
      <c r="L126" s="231"/>
      <c r="M126" s="232"/>
      <c r="N126" s="233"/>
      <c r="O126" s="233"/>
      <c r="P126" s="234">
        <f>SUM(P127:P141)</f>
        <v>0</v>
      </c>
      <c r="Q126" s="233"/>
      <c r="R126" s="234">
        <f>SUM(R127:R141)</f>
        <v>0.010193200000000001</v>
      </c>
      <c r="S126" s="233"/>
      <c r="T126" s="235">
        <f>SUM(T127:T141)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6" t="s">
        <v>82</v>
      </c>
      <c r="AT126" s="237" t="s">
        <v>74</v>
      </c>
      <c r="AU126" s="237" t="s">
        <v>82</v>
      </c>
      <c r="AY126" s="236" t="s">
        <v>132</v>
      </c>
      <c r="BK126" s="238">
        <f>SUM(BK127:BK141)</f>
        <v>0</v>
      </c>
    </row>
    <row r="127" s="2" customFormat="1" ht="16.5" customHeight="1">
      <c r="A127" s="35"/>
      <c r="B127" s="36"/>
      <c r="C127" s="260" t="s">
        <v>82</v>
      </c>
      <c r="D127" s="260" t="s">
        <v>214</v>
      </c>
      <c r="E127" s="261" t="s">
        <v>749</v>
      </c>
      <c r="F127" s="262" t="s">
        <v>750</v>
      </c>
      <c r="G127" s="263" t="s">
        <v>155</v>
      </c>
      <c r="H127" s="264">
        <v>1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41</v>
      </c>
      <c r="O127" s="88"/>
      <c r="P127" s="251">
        <f>O127*H127</f>
        <v>0</v>
      </c>
      <c r="Q127" s="251">
        <v>0</v>
      </c>
      <c r="R127" s="251">
        <f>Q127*H127</f>
        <v>0</v>
      </c>
      <c r="S127" s="251">
        <v>0</v>
      </c>
      <c r="T127" s="252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53" t="s">
        <v>161</v>
      </c>
      <c r="AT127" s="253" t="s">
        <v>214</v>
      </c>
      <c r="AU127" s="253" t="s">
        <v>87</v>
      </c>
      <c r="AY127" s="14" t="s">
        <v>132</v>
      </c>
      <c r="BE127" s="254">
        <f>IF(N127="základná",J127,0)</f>
        <v>0</v>
      </c>
      <c r="BF127" s="254">
        <f>IF(N127="znížená",J127,0)</f>
        <v>0</v>
      </c>
      <c r="BG127" s="254">
        <f>IF(N127="zákl. prenesená",J127,0)</f>
        <v>0</v>
      </c>
      <c r="BH127" s="254">
        <f>IF(N127="zníž. prenesená",J127,0)</f>
        <v>0</v>
      </c>
      <c r="BI127" s="254">
        <f>IF(N127="nulová",J127,0)</f>
        <v>0</v>
      </c>
      <c r="BJ127" s="14" t="s">
        <v>87</v>
      </c>
      <c r="BK127" s="254">
        <f>ROUND(I127*H127,2)</f>
        <v>0</v>
      </c>
      <c r="BL127" s="14" t="s">
        <v>94</v>
      </c>
      <c r="BM127" s="253" t="s">
        <v>751</v>
      </c>
    </row>
    <row r="128" s="2" customFormat="1" ht="16.5" customHeight="1">
      <c r="A128" s="35"/>
      <c r="B128" s="36"/>
      <c r="C128" s="260" t="s">
        <v>87</v>
      </c>
      <c r="D128" s="260" t="s">
        <v>214</v>
      </c>
      <c r="E128" s="261" t="s">
        <v>752</v>
      </c>
      <c r="F128" s="262" t="s">
        <v>753</v>
      </c>
      <c r="G128" s="263" t="s">
        <v>155</v>
      </c>
      <c r="H128" s="264">
        <v>4</v>
      </c>
      <c r="I128" s="265"/>
      <c r="J128" s="266">
        <f>ROUND(I128*H128,2)</f>
        <v>0</v>
      </c>
      <c r="K128" s="267"/>
      <c r="L128" s="268"/>
      <c r="M128" s="269" t="s">
        <v>1</v>
      </c>
      <c r="N128" s="270" t="s">
        <v>41</v>
      </c>
      <c r="O128" s="88"/>
      <c r="P128" s="251">
        <f>O128*H128</f>
        <v>0</v>
      </c>
      <c r="Q128" s="251">
        <v>0</v>
      </c>
      <c r="R128" s="251">
        <f>Q128*H128</f>
        <v>0</v>
      </c>
      <c r="S128" s="251">
        <v>0</v>
      </c>
      <c r="T128" s="25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53" t="s">
        <v>161</v>
      </c>
      <c r="AT128" s="253" t="s">
        <v>214</v>
      </c>
      <c r="AU128" s="253" t="s">
        <v>87</v>
      </c>
      <c r="AY128" s="14" t="s">
        <v>132</v>
      </c>
      <c r="BE128" s="254">
        <f>IF(N128="základná",J128,0)</f>
        <v>0</v>
      </c>
      <c r="BF128" s="254">
        <f>IF(N128="znížená",J128,0)</f>
        <v>0</v>
      </c>
      <c r="BG128" s="254">
        <f>IF(N128="zákl. prenesená",J128,0)</f>
        <v>0</v>
      </c>
      <c r="BH128" s="254">
        <f>IF(N128="zníž. prenesená",J128,0)</f>
        <v>0</v>
      </c>
      <c r="BI128" s="254">
        <f>IF(N128="nulová",J128,0)</f>
        <v>0</v>
      </c>
      <c r="BJ128" s="14" t="s">
        <v>87</v>
      </c>
      <c r="BK128" s="254">
        <f>ROUND(I128*H128,2)</f>
        <v>0</v>
      </c>
      <c r="BL128" s="14" t="s">
        <v>94</v>
      </c>
      <c r="BM128" s="253" t="s">
        <v>754</v>
      </c>
    </row>
    <row r="129" s="2" customFormat="1" ht="16.5" customHeight="1">
      <c r="A129" s="35"/>
      <c r="B129" s="36"/>
      <c r="C129" s="260" t="s">
        <v>91</v>
      </c>
      <c r="D129" s="260" t="s">
        <v>214</v>
      </c>
      <c r="E129" s="261" t="s">
        <v>755</v>
      </c>
      <c r="F129" s="262" t="s">
        <v>756</v>
      </c>
      <c r="G129" s="263" t="s">
        <v>155</v>
      </c>
      <c r="H129" s="264">
        <v>1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41</v>
      </c>
      <c r="O129" s="88"/>
      <c r="P129" s="251">
        <f>O129*H129</f>
        <v>0</v>
      </c>
      <c r="Q129" s="251">
        <v>0</v>
      </c>
      <c r="R129" s="251">
        <f>Q129*H129</f>
        <v>0</v>
      </c>
      <c r="S129" s="251">
        <v>0</v>
      </c>
      <c r="T129" s="25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53" t="s">
        <v>161</v>
      </c>
      <c r="AT129" s="253" t="s">
        <v>214</v>
      </c>
      <c r="AU129" s="253" t="s">
        <v>87</v>
      </c>
      <c r="AY129" s="14" t="s">
        <v>132</v>
      </c>
      <c r="BE129" s="254">
        <f>IF(N129="základná",J129,0)</f>
        <v>0</v>
      </c>
      <c r="BF129" s="254">
        <f>IF(N129="znížená",J129,0)</f>
        <v>0</v>
      </c>
      <c r="BG129" s="254">
        <f>IF(N129="zákl. prenesená",J129,0)</f>
        <v>0</v>
      </c>
      <c r="BH129" s="254">
        <f>IF(N129="zníž. prenesená",J129,0)</f>
        <v>0</v>
      </c>
      <c r="BI129" s="254">
        <f>IF(N129="nulová",J129,0)</f>
        <v>0</v>
      </c>
      <c r="BJ129" s="14" t="s">
        <v>87</v>
      </c>
      <c r="BK129" s="254">
        <f>ROUND(I129*H129,2)</f>
        <v>0</v>
      </c>
      <c r="BL129" s="14" t="s">
        <v>94</v>
      </c>
      <c r="BM129" s="253" t="s">
        <v>757</v>
      </c>
    </row>
    <row r="130" s="2" customFormat="1" ht="16.5" customHeight="1">
      <c r="A130" s="35"/>
      <c r="B130" s="36"/>
      <c r="C130" s="260" t="s">
        <v>94</v>
      </c>
      <c r="D130" s="260" t="s">
        <v>214</v>
      </c>
      <c r="E130" s="261" t="s">
        <v>758</v>
      </c>
      <c r="F130" s="262" t="s">
        <v>759</v>
      </c>
      <c r="G130" s="263" t="s">
        <v>155</v>
      </c>
      <c r="H130" s="264">
        <v>2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41</v>
      </c>
      <c r="O130" s="88"/>
      <c r="P130" s="251">
        <f>O130*H130</f>
        <v>0</v>
      </c>
      <c r="Q130" s="251">
        <v>0</v>
      </c>
      <c r="R130" s="251">
        <f>Q130*H130</f>
        <v>0</v>
      </c>
      <c r="S130" s="251">
        <v>0</v>
      </c>
      <c r="T130" s="25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161</v>
      </c>
      <c r="AT130" s="253" t="s">
        <v>214</v>
      </c>
      <c r="AU130" s="253" t="s">
        <v>87</v>
      </c>
      <c r="AY130" s="14" t="s">
        <v>132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87</v>
      </c>
      <c r="BK130" s="254">
        <f>ROUND(I130*H130,2)</f>
        <v>0</v>
      </c>
      <c r="BL130" s="14" t="s">
        <v>94</v>
      </c>
      <c r="BM130" s="253" t="s">
        <v>760</v>
      </c>
    </row>
    <row r="131" s="2" customFormat="1" ht="21.75" customHeight="1">
      <c r="A131" s="35"/>
      <c r="B131" s="36"/>
      <c r="C131" s="241" t="s">
        <v>97</v>
      </c>
      <c r="D131" s="241" t="s">
        <v>135</v>
      </c>
      <c r="E131" s="242" t="s">
        <v>761</v>
      </c>
      <c r="F131" s="243" t="s">
        <v>762</v>
      </c>
      <c r="G131" s="244" t="s">
        <v>763</v>
      </c>
      <c r="H131" s="245">
        <v>5</v>
      </c>
      <c r="I131" s="246"/>
      <c r="J131" s="247">
        <f>ROUND(I131*H131,2)</f>
        <v>0</v>
      </c>
      <c r="K131" s="248"/>
      <c r="L131" s="41"/>
      <c r="M131" s="249" t="s">
        <v>1</v>
      </c>
      <c r="N131" s="250" t="s">
        <v>41</v>
      </c>
      <c r="O131" s="88"/>
      <c r="P131" s="251">
        <f>O131*H131</f>
        <v>0</v>
      </c>
      <c r="Q131" s="251">
        <v>0</v>
      </c>
      <c r="R131" s="251">
        <f>Q131*H131</f>
        <v>0</v>
      </c>
      <c r="S131" s="251">
        <v>0</v>
      </c>
      <c r="T131" s="25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94</v>
      </c>
      <c r="AT131" s="253" t="s">
        <v>135</v>
      </c>
      <c r="AU131" s="253" t="s">
        <v>87</v>
      </c>
      <c r="AY131" s="14" t="s">
        <v>132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87</v>
      </c>
      <c r="BK131" s="254">
        <f>ROUND(I131*H131,2)</f>
        <v>0</v>
      </c>
      <c r="BL131" s="14" t="s">
        <v>94</v>
      </c>
      <c r="BM131" s="253" t="s">
        <v>764</v>
      </c>
    </row>
    <row r="132" s="2" customFormat="1" ht="21.75" customHeight="1">
      <c r="A132" s="35"/>
      <c r="B132" s="36"/>
      <c r="C132" s="260" t="s">
        <v>100</v>
      </c>
      <c r="D132" s="260" t="s">
        <v>214</v>
      </c>
      <c r="E132" s="261" t="s">
        <v>765</v>
      </c>
      <c r="F132" s="262" t="s">
        <v>766</v>
      </c>
      <c r="G132" s="263" t="s">
        <v>167</v>
      </c>
      <c r="H132" s="264">
        <v>0.0050000000000000001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41</v>
      </c>
      <c r="O132" s="88"/>
      <c r="P132" s="251">
        <f>O132*H132</f>
        <v>0</v>
      </c>
      <c r="Q132" s="251">
        <v>1</v>
      </c>
      <c r="R132" s="251">
        <f>Q132*H132</f>
        <v>0.0050000000000000001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161</v>
      </c>
      <c r="AT132" s="253" t="s">
        <v>214</v>
      </c>
      <c r="AU132" s="253" t="s">
        <v>87</v>
      </c>
      <c r="AY132" s="14" t="s">
        <v>132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87</v>
      </c>
      <c r="BK132" s="254">
        <f>ROUND(I132*H132,2)</f>
        <v>0</v>
      </c>
      <c r="BL132" s="14" t="s">
        <v>94</v>
      </c>
      <c r="BM132" s="253" t="s">
        <v>767</v>
      </c>
    </row>
    <row r="133" s="2" customFormat="1" ht="21.75" customHeight="1">
      <c r="A133" s="35"/>
      <c r="B133" s="36"/>
      <c r="C133" s="260" t="s">
        <v>157</v>
      </c>
      <c r="D133" s="260" t="s">
        <v>214</v>
      </c>
      <c r="E133" s="261" t="s">
        <v>768</v>
      </c>
      <c r="F133" s="262" t="s">
        <v>769</v>
      </c>
      <c r="G133" s="263" t="s">
        <v>167</v>
      </c>
      <c r="H133" s="264">
        <v>0.0050000000000000001</v>
      </c>
      <c r="I133" s="265"/>
      <c r="J133" s="266">
        <f>ROUND(I133*H133,2)</f>
        <v>0</v>
      </c>
      <c r="K133" s="267"/>
      <c r="L133" s="268"/>
      <c r="M133" s="269" t="s">
        <v>1</v>
      </c>
      <c r="N133" s="270" t="s">
        <v>41</v>
      </c>
      <c r="O133" s="88"/>
      <c r="P133" s="251">
        <f>O133*H133</f>
        <v>0</v>
      </c>
      <c r="Q133" s="251">
        <v>1</v>
      </c>
      <c r="R133" s="251">
        <f>Q133*H133</f>
        <v>0.0050000000000000001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161</v>
      </c>
      <c r="AT133" s="253" t="s">
        <v>214</v>
      </c>
      <c r="AU133" s="253" t="s">
        <v>87</v>
      </c>
      <c r="AY133" s="14" t="s">
        <v>132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87</v>
      </c>
      <c r="BK133" s="254">
        <f>ROUND(I133*H133,2)</f>
        <v>0</v>
      </c>
      <c r="BL133" s="14" t="s">
        <v>94</v>
      </c>
      <c r="BM133" s="253" t="s">
        <v>770</v>
      </c>
    </row>
    <row r="134" s="2" customFormat="1" ht="16.5" customHeight="1">
      <c r="A134" s="35"/>
      <c r="B134" s="36"/>
      <c r="C134" s="260" t="s">
        <v>161</v>
      </c>
      <c r="D134" s="260" t="s">
        <v>214</v>
      </c>
      <c r="E134" s="261" t="s">
        <v>771</v>
      </c>
      <c r="F134" s="262" t="s">
        <v>772</v>
      </c>
      <c r="G134" s="263" t="s">
        <v>763</v>
      </c>
      <c r="H134" s="264">
        <v>0.056000000000000001</v>
      </c>
      <c r="I134" s="265"/>
      <c r="J134" s="266">
        <f>ROUND(I134*H134,2)</f>
        <v>0</v>
      </c>
      <c r="K134" s="267"/>
      <c r="L134" s="268"/>
      <c r="M134" s="269" t="s">
        <v>1</v>
      </c>
      <c r="N134" s="270" t="s">
        <v>41</v>
      </c>
      <c r="O134" s="88"/>
      <c r="P134" s="251">
        <f>O134*H134</f>
        <v>0</v>
      </c>
      <c r="Q134" s="251">
        <v>0.001</v>
      </c>
      <c r="R134" s="251">
        <f>Q134*H134</f>
        <v>5.5999999999999999E-05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161</v>
      </c>
      <c r="AT134" s="253" t="s">
        <v>214</v>
      </c>
      <c r="AU134" s="253" t="s">
        <v>87</v>
      </c>
      <c r="AY134" s="14" t="s">
        <v>132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87</v>
      </c>
      <c r="BK134" s="254">
        <f>ROUND(I134*H134,2)</f>
        <v>0</v>
      </c>
      <c r="BL134" s="14" t="s">
        <v>94</v>
      </c>
      <c r="BM134" s="253" t="s">
        <v>773</v>
      </c>
    </row>
    <row r="135" s="2" customFormat="1" ht="21.75" customHeight="1">
      <c r="A135" s="35"/>
      <c r="B135" s="36"/>
      <c r="C135" s="260" t="s">
        <v>133</v>
      </c>
      <c r="D135" s="260" t="s">
        <v>214</v>
      </c>
      <c r="E135" s="261" t="s">
        <v>774</v>
      </c>
      <c r="F135" s="262" t="s">
        <v>775</v>
      </c>
      <c r="G135" s="263" t="s">
        <v>763</v>
      </c>
      <c r="H135" s="264">
        <v>0.019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41</v>
      </c>
      <c r="O135" s="88"/>
      <c r="P135" s="251">
        <f>O135*H135</f>
        <v>0</v>
      </c>
      <c r="Q135" s="251">
        <v>0.001</v>
      </c>
      <c r="R135" s="251">
        <f>Q135*H135</f>
        <v>1.9000000000000001E-05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161</v>
      </c>
      <c r="AT135" s="253" t="s">
        <v>214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94</v>
      </c>
      <c r="BM135" s="253" t="s">
        <v>776</v>
      </c>
    </row>
    <row r="136" s="2" customFormat="1" ht="21.75" customHeight="1">
      <c r="A136" s="35"/>
      <c r="B136" s="36"/>
      <c r="C136" s="260" t="s">
        <v>169</v>
      </c>
      <c r="D136" s="260" t="s">
        <v>214</v>
      </c>
      <c r="E136" s="261" t="s">
        <v>777</v>
      </c>
      <c r="F136" s="262" t="s">
        <v>778</v>
      </c>
      <c r="G136" s="263" t="s">
        <v>779</v>
      </c>
      <c r="H136" s="264">
        <v>0.0060000000000000001</v>
      </c>
      <c r="I136" s="265"/>
      <c r="J136" s="266">
        <f>ROUND(I136*H136,2)</f>
        <v>0</v>
      </c>
      <c r="K136" s="267"/>
      <c r="L136" s="268"/>
      <c r="M136" s="269" t="s">
        <v>1</v>
      </c>
      <c r="N136" s="270" t="s">
        <v>41</v>
      </c>
      <c r="O136" s="88"/>
      <c r="P136" s="251">
        <f>O136*H136</f>
        <v>0</v>
      </c>
      <c r="Q136" s="251">
        <v>0.019699999999999999</v>
      </c>
      <c r="R136" s="251">
        <f>Q136*H136</f>
        <v>0.0001182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161</v>
      </c>
      <c r="AT136" s="253" t="s">
        <v>214</v>
      </c>
      <c r="AU136" s="253" t="s">
        <v>87</v>
      </c>
      <c r="AY136" s="14" t="s">
        <v>132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87</v>
      </c>
      <c r="BK136" s="254">
        <f>ROUND(I136*H136,2)</f>
        <v>0</v>
      </c>
      <c r="BL136" s="14" t="s">
        <v>94</v>
      </c>
      <c r="BM136" s="253" t="s">
        <v>780</v>
      </c>
    </row>
    <row r="137" s="2" customFormat="1" ht="21.75" customHeight="1">
      <c r="A137" s="35"/>
      <c r="B137" s="36"/>
      <c r="C137" s="241" t="s">
        <v>173</v>
      </c>
      <c r="D137" s="241" t="s">
        <v>135</v>
      </c>
      <c r="E137" s="242" t="s">
        <v>781</v>
      </c>
      <c r="F137" s="243" t="s">
        <v>782</v>
      </c>
      <c r="G137" s="244" t="s">
        <v>155</v>
      </c>
      <c r="H137" s="245">
        <v>1</v>
      </c>
      <c r="I137" s="246"/>
      <c r="J137" s="247">
        <f>ROUND(I137*H137,2)</f>
        <v>0</v>
      </c>
      <c r="K137" s="248"/>
      <c r="L137" s="41"/>
      <c r="M137" s="249" t="s">
        <v>1</v>
      </c>
      <c r="N137" s="250" t="s">
        <v>41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94</v>
      </c>
      <c r="AT137" s="253" t="s">
        <v>135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94</v>
      </c>
      <c r="BM137" s="253" t="s">
        <v>783</v>
      </c>
    </row>
    <row r="138" s="2" customFormat="1" ht="21.75" customHeight="1">
      <c r="A138" s="35"/>
      <c r="B138" s="36"/>
      <c r="C138" s="241" t="s">
        <v>177</v>
      </c>
      <c r="D138" s="241" t="s">
        <v>135</v>
      </c>
      <c r="E138" s="242" t="s">
        <v>784</v>
      </c>
      <c r="F138" s="243" t="s">
        <v>785</v>
      </c>
      <c r="G138" s="244" t="s">
        <v>155</v>
      </c>
      <c r="H138" s="245">
        <v>1</v>
      </c>
      <c r="I138" s="246"/>
      <c r="J138" s="247">
        <f>ROUND(I138*H138,2)</f>
        <v>0</v>
      </c>
      <c r="K138" s="248"/>
      <c r="L138" s="41"/>
      <c r="M138" s="249" t="s">
        <v>1</v>
      </c>
      <c r="N138" s="250" t="s">
        <v>41</v>
      </c>
      <c r="O138" s="88"/>
      <c r="P138" s="251">
        <f>O138*H138</f>
        <v>0</v>
      </c>
      <c r="Q138" s="251">
        <v>0</v>
      </c>
      <c r="R138" s="251">
        <f>Q138*H138</f>
        <v>0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94</v>
      </c>
      <c r="AT138" s="253" t="s">
        <v>135</v>
      </c>
      <c r="AU138" s="253" t="s">
        <v>87</v>
      </c>
      <c r="AY138" s="14" t="s">
        <v>132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87</v>
      </c>
      <c r="BK138" s="254">
        <f>ROUND(I138*H138,2)</f>
        <v>0</v>
      </c>
      <c r="BL138" s="14" t="s">
        <v>94</v>
      </c>
      <c r="BM138" s="253" t="s">
        <v>786</v>
      </c>
    </row>
    <row r="139" s="2" customFormat="1" ht="16.5" customHeight="1">
      <c r="A139" s="35"/>
      <c r="B139" s="36"/>
      <c r="C139" s="241" t="s">
        <v>181</v>
      </c>
      <c r="D139" s="241" t="s">
        <v>135</v>
      </c>
      <c r="E139" s="242" t="s">
        <v>787</v>
      </c>
      <c r="F139" s="243" t="s">
        <v>788</v>
      </c>
      <c r="G139" s="244" t="s">
        <v>631</v>
      </c>
      <c r="H139" s="271"/>
      <c r="I139" s="246"/>
      <c r="J139" s="247">
        <f>ROUND(I139*H139,2)</f>
        <v>0</v>
      </c>
      <c r="K139" s="248"/>
      <c r="L139" s="41"/>
      <c r="M139" s="249" t="s">
        <v>1</v>
      </c>
      <c r="N139" s="250" t="s">
        <v>41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94</v>
      </c>
      <c r="AT139" s="253" t="s">
        <v>135</v>
      </c>
      <c r="AU139" s="253" t="s">
        <v>87</v>
      </c>
      <c r="AY139" s="14" t="s">
        <v>132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87</v>
      </c>
      <c r="BK139" s="254">
        <f>ROUND(I139*H139,2)</f>
        <v>0</v>
      </c>
      <c r="BL139" s="14" t="s">
        <v>94</v>
      </c>
      <c r="BM139" s="253" t="s">
        <v>789</v>
      </c>
    </row>
    <row r="140" s="2" customFormat="1" ht="16.5" customHeight="1">
      <c r="A140" s="35"/>
      <c r="B140" s="36"/>
      <c r="C140" s="241" t="s">
        <v>189</v>
      </c>
      <c r="D140" s="241" t="s">
        <v>135</v>
      </c>
      <c r="E140" s="242" t="s">
        <v>790</v>
      </c>
      <c r="F140" s="243" t="s">
        <v>791</v>
      </c>
      <c r="G140" s="244" t="s">
        <v>631</v>
      </c>
      <c r="H140" s="271"/>
      <c r="I140" s="246"/>
      <c r="J140" s="247">
        <f>ROUND(I140*H140,2)</f>
        <v>0</v>
      </c>
      <c r="K140" s="248"/>
      <c r="L140" s="41"/>
      <c r="M140" s="249" t="s">
        <v>1</v>
      </c>
      <c r="N140" s="250" t="s">
        <v>41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94</v>
      </c>
      <c r="AT140" s="253" t="s">
        <v>135</v>
      </c>
      <c r="AU140" s="253" t="s">
        <v>87</v>
      </c>
      <c r="AY140" s="14" t="s">
        <v>132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87</v>
      </c>
      <c r="BK140" s="254">
        <f>ROUND(I140*H140,2)</f>
        <v>0</v>
      </c>
      <c r="BL140" s="14" t="s">
        <v>94</v>
      </c>
      <c r="BM140" s="253" t="s">
        <v>792</v>
      </c>
    </row>
    <row r="141" s="2" customFormat="1" ht="21.75" customHeight="1">
      <c r="A141" s="35"/>
      <c r="B141" s="36"/>
      <c r="C141" s="241" t="s">
        <v>196</v>
      </c>
      <c r="D141" s="241" t="s">
        <v>135</v>
      </c>
      <c r="E141" s="242" t="s">
        <v>793</v>
      </c>
      <c r="F141" s="243" t="s">
        <v>794</v>
      </c>
      <c r="G141" s="244" t="s">
        <v>631</v>
      </c>
      <c r="H141" s="271"/>
      <c r="I141" s="246"/>
      <c r="J141" s="247">
        <f>ROUND(I141*H141,2)</f>
        <v>0</v>
      </c>
      <c r="K141" s="248"/>
      <c r="L141" s="41"/>
      <c r="M141" s="249" t="s">
        <v>1</v>
      </c>
      <c r="N141" s="250" t="s">
        <v>41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94</v>
      </c>
      <c r="AT141" s="253" t="s">
        <v>135</v>
      </c>
      <c r="AU141" s="253" t="s">
        <v>87</v>
      </c>
      <c r="AY141" s="14" t="s">
        <v>132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87</v>
      </c>
      <c r="BK141" s="254">
        <f>ROUND(I141*H141,2)</f>
        <v>0</v>
      </c>
      <c r="BL141" s="14" t="s">
        <v>94</v>
      </c>
      <c r="BM141" s="253" t="s">
        <v>795</v>
      </c>
    </row>
    <row r="142" s="12" customFormat="1" ht="22.8" customHeight="1">
      <c r="A142" s="12"/>
      <c r="B142" s="225"/>
      <c r="C142" s="226"/>
      <c r="D142" s="227" t="s">
        <v>74</v>
      </c>
      <c r="E142" s="239" t="s">
        <v>796</v>
      </c>
      <c r="F142" s="239" t="s">
        <v>797</v>
      </c>
      <c r="G142" s="226"/>
      <c r="H142" s="226"/>
      <c r="I142" s="229"/>
      <c r="J142" s="240">
        <f>BK142</f>
        <v>0</v>
      </c>
      <c r="K142" s="226"/>
      <c r="L142" s="231"/>
      <c r="M142" s="232"/>
      <c r="N142" s="233"/>
      <c r="O142" s="233"/>
      <c r="P142" s="234">
        <f>SUM(P143:P172)</f>
        <v>0</v>
      </c>
      <c r="Q142" s="233"/>
      <c r="R142" s="234">
        <f>SUM(R143:R172)</f>
        <v>0.035327999999999998</v>
      </c>
      <c r="S142" s="233"/>
      <c r="T142" s="235">
        <f>SUM(T143:T172)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6" t="s">
        <v>91</v>
      </c>
      <c r="AT142" s="237" t="s">
        <v>74</v>
      </c>
      <c r="AU142" s="237" t="s">
        <v>82</v>
      </c>
      <c r="AY142" s="236" t="s">
        <v>132</v>
      </c>
      <c r="BK142" s="238">
        <f>SUM(BK143:BK172)</f>
        <v>0</v>
      </c>
    </row>
    <row r="143" s="2" customFormat="1" ht="16.5" customHeight="1">
      <c r="A143" s="35"/>
      <c r="B143" s="36"/>
      <c r="C143" s="241" t="s">
        <v>192</v>
      </c>
      <c r="D143" s="241" t="s">
        <v>135</v>
      </c>
      <c r="E143" s="242" t="s">
        <v>798</v>
      </c>
      <c r="F143" s="243" t="s">
        <v>799</v>
      </c>
      <c r="G143" s="244" t="s">
        <v>800</v>
      </c>
      <c r="H143" s="245">
        <v>6</v>
      </c>
      <c r="I143" s="246"/>
      <c r="J143" s="247">
        <f>ROUND(I143*H143,2)</f>
        <v>0</v>
      </c>
      <c r="K143" s="248"/>
      <c r="L143" s="41"/>
      <c r="M143" s="249" t="s">
        <v>1</v>
      </c>
      <c r="N143" s="250" t="s">
        <v>41</v>
      </c>
      <c r="O143" s="88"/>
      <c r="P143" s="251">
        <f>O143*H143</f>
        <v>0</v>
      </c>
      <c r="Q143" s="251">
        <v>0</v>
      </c>
      <c r="R143" s="251">
        <f>Q143*H143</f>
        <v>0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568</v>
      </c>
      <c r="AT143" s="253" t="s">
        <v>135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568</v>
      </c>
      <c r="BM143" s="253" t="s">
        <v>801</v>
      </c>
    </row>
    <row r="144" s="2" customFormat="1" ht="16.5" customHeight="1">
      <c r="A144" s="35"/>
      <c r="B144" s="36"/>
      <c r="C144" s="260" t="s">
        <v>258</v>
      </c>
      <c r="D144" s="260" t="s">
        <v>214</v>
      </c>
      <c r="E144" s="261" t="s">
        <v>802</v>
      </c>
      <c r="F144" s="262" t="s">
        <v>803</v>
      </c>
      <c r="G144" s="263" t="s">
        <v>155</v>
      </c>
      <c r="H144" s="264">
        <v>6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41</v>
      </c>
      <c r="O144" s="88"/>
      <c r="P144" s="251">
        <f>O144*H144</f>
        <v>0</v>
      </c>
      <c r="Q144" s="251">
        <v>3.0000000000000001E-05</v>
      </c>
      <c r="R144" s="251">
        <f>Q144*H144</f>
        <v>0.00018000000000000001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804</v>
      </c>
      <c r="AT144" s="253" t="s">
        <v>214</v>
      </c>
      <c r="AU144" s="253" t="s">
        <v>87</v>
      </c>
      <c r="AY144" s="14" t="s">
        <v>132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87</v>
      </c>
      <c r="BK144" s="254">
        <f>ROUND(I144*H144,2)</f>
        <v>0</v>
      </c>
      <c r="BL144" s="14" t="s">
        <v>568</v>
      </c>
      <c r="BM144" s="253" t="s">
        <v>805</v>
      </c>
    </row>
    <row r="145" s="2" customFormat="1" ht="21.75" customHeight="1">
      <c r="A145" s="35"/>
      <c r="B145" s="36"/>
      <c r="C145" s="241" t="s">
        <v>262</v>
      </c>
      <c r="D145" s="241" t="s">
        <v>135</v>
      </c>
      <c r="E145" s="242" t="s">
        <v>806</v>
      </c>
      <c r="F145" s="243" t="s">
        <v>807</v>
      </c>
      <c r="G145" s="244" t="s">
        <v>155</v>
      </c>
      <c r="H145" s="245">
        <v>5</v>
      </c>
      <c r="I145" s="246"/>
      <c r="J145" s="247">
        <f>ROUND(I145*H145,2)</f>
        <v>0</v>
      </c>
      <c r="K145" s="248"/>
      <c r="L145" s="41"/>
      <c r="M145" s="249" t="s">
        <v>1</v>
      </c>
      <c r="N145" s="250" t="s">
        <v>41</v>
      </c>
      <c r="O145" s="88"/>
      <c r="P145" s="251">
        <f>O145*H145</f>
        <v>0</v>
      </c>
      <c r="Q145" s="251">
        <v>0</v>
      </c>
      <c r="R145" s="251">
        <f>Q145*H145</f>
        <v>0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568</v>
      </c>
      <c r="AT145" s="253" t="s">
        <v>135</v>
      </c>
      <c r="AU145" s="253" t="s">
        <v>87</v>
      </c>
      <c r="AY145" s="14" t="s">
        <v>132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87</v>
      </c>
      <c r="BK145" s="254">
        <f>ROUND(I145*H145,2)</f>
        <v>0</v>
      </c>
      <c r="BL145" s="14" t="s">
        <v>568</v>
      </c>
      <c r="BM145" s="253" t="s">
        <v>808</v>
      </c>
    </row>
    <row r="146" s="2" customFormat="1" ht="16.5" customHeight="1">
      <c r="A146" s="35"/>
      <c r="B146" s="36"/>
      <c r="C146" s="260" t="s">
        <v>266</v>
      </c>
      <c r="D146" s="260" t="s">
        <v>214</v>
      </c>
      <c r="E146" s="261" t="s">
        <v>809</v>
      </c>
      <c r="F146" s="262" t="s">
        <v>810</v>
      </c>
      <c r="G146" s="263" t="s">
        <v>155</v>
      </c>
      <c r="H146" s="264">
        <v>5</v>
      </c>
      <c r="I146" s="265"/>
      <c r="J146" s="266">
        <f>ROUND(I146*H146,2)</f>
        <v>0</v>
      </c>
      <c r="K146" s="267"/>
      <c r="L146" s="268"/>
      <c r="M146" s="269" t="s">
        <v>1</v>
      </c>
      <c r="N146" s="270" t="s">
        <v>41</v>
      </c>
      <c r="O146" s="88"/>
      <c r="P146" s="251">
        <f>O146*H146</f>
        <v>0</v>
      </c>
      <c r="Q146" s="251">
        <v>0.00010000000000000001</v>
      </c>
      <c r="R146" s="251">
        <f>Q146*H146</f>
        <v>0.00050000000000000001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804</v>
      </c>
      <c r="AT146" s="253" t="s">
        <v>214</v>
      </c>
      <c r="AU146" s="253" t="s">
        <v>87</v>
      </c>
      <c r="AY146" s="14" t="s">
        <v>132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87</v>
      </c>
      <c r="BK146" s="254">
        <f>ROUND(I146*H146,2)</f>
        <v>0</v>
      </c>
      <c r="BL146" s="14" t="s">
        <v>568</v>
      </c>
      <c r="BM146" s="253" t="s">
        <v>811</v>
      </c>
    </row>
    <row r="147" s="2" customFormat="1" ht="21.75" customHeight="1">
      <c r="A147" s="35"/>
      <c r="B147" s="36"/>
      <c r="C147" s="241" t="s">
        <v>7</v>
      </c>
      <c r="D147" s="241" t="s">
        <v>135</v>
      </c>
      <c r="E147" s="242" t="s">
        <v>812</v>
      </c>
      <c r="F147" s="243" t="s">
        <v>813</v>
      </c>
      <c r="G147" s="244" t="s">
        <v>800</v>
      </c>
      <c r="H147" s="245">
        <v>20</v>
      </c>
      <c r="I147" s="246"/>
      <c r="J147" s="247">
        <f>ROUND(I147*H147,2)</f>
        <v>0</v>
      </c>
      <c r="K147" s="248"/>
      <c r="L147" s="41"/>
      <c r="M147" s="249" t="s">
        <v>1</v>
      </c>
      <c r="N147" s="250" t="s">
        <v>41</v>
      </c>
      <c r="O147" s="88"/>
      <c r="P147" s="251">
        <f>O147*H147</f>
        <v>0</v>
      </c>
      <c r="Q147" s="251">
        <v>0</v>
      </c>
      <c r="R147" s="251">
        <f>Q147*H147</f>
        <v>0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568</v>
      </c>
      <c r="AT147" s="253" t="s">
        <v>135</v>
      </c>
      <c r="AU147" s="253" t="s">
        <v>87</v>
      </c>
      <c r="AY147" s="14" t="s">
        <v>132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87</v>
      </c>
      <c r="BK147" s="254">
        <f>ROUND(I147*H147,2)</f>
        <v>0</v>
      </c>
      <c r="BL147" s="14" t="s">
        <v>568</v>
      </c>
      <c r="BM147" s="253" t="s">
        <v>814</v>
      </c>
    </row>
    <row r="148" s="2" customFormat="1" ht="21.75" customHeight="1">
      <c r="A148" s="35"/>
      <c r="B148" s="36"/>
      <c r="C148" s="241" t="s">
        <v>273</v>
      </c>
      <c r="D148" s="241" t="s">
        <v>135</v>
      </c>
      <c r="E148" s="242" t="s">
        <v>815</v>
      </c>
      <c r="F148" s="243" t="s">
        <v>816</v>
      </c>
      <c r="G148" s="244" t="s">
        <v>800</v>
      </c>
      <c r="H148" s="245">
        <v>2</v>
      </c>
      <c r="I148" s="246"/>
      <c r="J148" s="247">
        <f>ROUND(I148*H148,2)</f>
        <v>0</v>
      </c>
      <c r="K148" s="248"/>
      <c r="L148" s="41"/>
      <c r="M148" s="249" t="s">
        <v>1</v>
      </c>
      <c r="N148" s="250" t="s">
        <v>41</v>
      </c>
      <c r="O148" s="88"/>
      <c r="P148" s="251">
        <f>O148*H148</f>
        <v>0</v>
      </c>
      <c r="Q148" s="251">
        <v>0</v>
      </c>
      <c r="R148" s="251">
        <f>Q148*H148</f>
        <v>0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568</v>
      </c>
      <c r="AT148" s="253" t="s">
        <v>135</v>
      </c>
      <c r="AU148" s="253" t="s">
        <v>87</v>
      </c>
      <c r="AY148" s="14" t="s">
        <v>132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87</v>
      </c>
      <c r="BK148" s="254">
        <f>ROUND(I148*H148,2)</f>
        <v>0</v>
      </c>
      <c r="BL148" s="14" t="s">
        <v>568</v>
      </c>
      <c r="BM148" s="253" t="s">
        <v>817</v>
      </c>
    </row>
    <row r="149" s="2" customFormat="1" ht="16.5" customHeight="1">
      <c r="A149" s="35"/>
      <c r="B149" s="36"/>
      <c r="C149" s="260" t="s">
        <v>277</v>
      </c>
      <c r="D149" s="260" t="s">
        <v>214</v>
      </c>
      <c r="E149" s="261" t="s">
        <v>818</v>
      </c>
      <c r="F149" s="262" t="s">
        <v>819</v>
      </c>
      <c r="G149" s="263" t="s">
        <v>155</v>
      </c>
      <c r="H149" s="264">
        <v>2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41</v>
      </c>
      <c r="O149" s="88"/>
      <c r="P149" s="251">
        <f>O149*H149</f>
        <v>0</v>
      </c>
      <c r="Q149" s="251">
        <v>0</v>
      </c>
      <c r="R149" s="251">
        <f>Q149*H149</f>
        <v>0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804</v>
      </c>
      <c r="AT149" s="253" t="s">
        <v>214</v>
      </c>
      <c r="AU149" s="253" t="s">
        <v>87</v>
      </c>
      <c r="AY149" s="14" t="s">
        <v>132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87</v>
      </c>
      <c r="BK149" s="254">
        <f>ROUND(I149*H149,2)</f>
        <v>0</v>
      </c>
      <c r="BL149" s="14" t="s">
        <v>568</v>
      </c>
      <c r="BM149" s="253" t="s">
        <v>820</v>
      </c>
    </row>
    <row r="150" s="2" customFormat="1" ht="16.5" customHeight="1">
      <c r="A150" s="35"/>
      <c r="B150" s="36"/>
      <c r="C150" s="241" t="s">
        <v>281</v>
      </c>
      <c r="D150" s="241" t="s">
        <v>135</v>
      </c>
      <c r="E150" s="242" t="s">
        <v>821</v>
      </c>
      <c r="F150" s="243" t="s">
        <v>822</v>
      </c>
      <c r="G150" s="244" t="s">
        <v>155</v>
      </c>
      <c r="H150" s="245">
        <v>6</v>
      </c>
      <c r="I150" s="246"/>
      <c r="J150" s="247">
        <f>ROUND(I150*H150,2)</f>
        <v>0</v>
      </c>
      <c r="K150" s="248"/>
      <c r="L150" s="41"/>
      <c r="M150" s="249" t="s">
        <v>1</v>
      </c>
      <c r="N150" s="250" t="s">
        <v>41</v>
      </c>
      <c r="O150" s="88"/>
      <c r="P150" s="251">
        <f>O150*H150</f>
        <v>0</v>
      </c>
      <c r="Q150" s="251">
        <v>0</v>
      </c>
      <c r="R150" s="251">
        <f>Q150*H150</f>
        <v>0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568</v>
      </c>
      <c r="AT150" s="253" t="s">
        <v>135</v>
      </c>
      <c r="AU150" s="253" t="s">
        <v>87</v>
      </c>
      <c r="AY150" s="14" t="s">
        <v>132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87</v>
      </c>
      <c r="BK150" s="254">
        <f>ROUND(I150*H150,2)</f>
        <v>0</v>
      </c>
      <c r="BL150" s="14" t="s">
        <v>568</v>
      </c>
      <c r="BM150" s="253" t="s">
        <v>823</v>
      </c>
    </row>
    <row r="151" s="2" customFormat="1" ht="16.5" customHeight="1">
      <c r="A151" s="35"/>
      <c r="B151" s="36"/>
      <c r="C151" s="260" t="s">
        <v>287</v>
      </c>
      <c r="D151" s="260" t="s">
        <v>214</v>
      </c>
      <c r="E151" s="261" t="s">
        <v>824</v>
      </c>
      <c r="F151" s="262" t="s">
        <v>825</v>
      </c>
      <c r="G151" s="263" t="s">
        <v>155</v>
      </c>
      <c r="H151" s="264">
        <v>6</v>
      </c>
      <c r="I151" s="265"/>
      <c r="J151" s="266">
        <f>ROUND(I151*H151,2)</f>
        <v>0</v>
      </c>
      <c r="K151" s="267"/>
      <c r="L151" s="268"/>
      <c r="M151" s="269" t="s">
        <v>1</v>
      </c>
      <c r="N151" s="270" t="s">
        <v>41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804</v>
      </c>
      <c r="AT151" s="253" t="s">
        <v>214</v>
      </c>
      <c r="AU151" s="253" t="s">
        <v>87</v>
      </c>
      <c r="AY151" s="14" t="s">
        <v>132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87</v>
      </c>
      <c r="BK151" s="254">
        <f>ROUND(I151*H151,2)</f>
        <v>0</v>
      </c>
      <c r="BL151" s="14" t="s">
        <v>568</v>
      </c>
      <c r="BM151" s="253" t="s">
        <v>826</v>
      </c>
    </row>
    <row r="152" s="2" customFormat="1" ht="21.75" customHeight="1">
      <c r="A152" s="35"/>
      <c r="B152" s="36"/>
      <c r="C152" s="241" t="s">
        <v>291</v>
      </c>
      <c r="D152" s="241" t="s">
        <v>135</v>
      </c>
      <c r="E152" s="242" t="s">
        <v>827</v>
      </c>
      <c r="F152" s="243" t="s">
        <v>828</v>
      </c>
      <c r="G152" s="244" t="s">
        <v>800</v>
      </c>
      <c r="H152" s="245">
        <v>4</v>
      </c>
      <c r="I152" s="246"/>
      <c r="J152" s="247">
        <f>ROUND(I152*H152,2)</f>
        <v>0</v>
      </c>
      <c r="K152" s="248"/>
      <c r="L152" s="41"/>
      <c r="M152" s="249" t="s">
        <v>1</v>
      </c>
      <c r="N152" s="250" t="s">
        <v>41</v>
      </c>
      <c r="O152" s="88"/>
      <c r="P152" s="251">
        <f>O152*H152</f>
        <v>0</v>
      </c>
      <c r="Q152" s="251">
        <v>0</v>
      </c>
      <c r="R152" s="251">
        <f>Q152*H152</f>
        <v>0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568</v>
      </c>
      <c r="AT152" s="253" t="s">
        <v>135</v>
      </c>
      <c r="AU152" s="253" t="s">
        <v>87</v>
      </c>
      <c r="AY152" s="14" t="s">
        <v>132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87</v>
      </c>
      <c r="BK152" s="254">
        <f>ROUND(I152*H152,2)</f>
        <v>0</v>
      </c>
      <c r="BL152" s="14" t="s">
        <v>568</v>
      </c>
      <c r="BM152" s="253" t="s">
        <v>829</v>
      </c>
    </row>
    <row r="153" s="2" customFormat="1" ht="16.5" customHeight="1">
      <c r="A153" s="35"/>
      <c r="B153" s="36"/>
      <c r="C153" s="260" t="s">
        <v>295</v>
      </c>
      <c r="D153" s="260" t="s">
        <v>214</v>
      </c>
      <c r="E153" s="261" t="s">
        <v>830</v>
      </c>
      <c r="F153" s="262" t="s">
        <v>831</v>
      </c>
      <c r="G153" s="263" t="s">
        <v>155</v>
      </c>
      <c r="H153" s="264">
        <v>4</v>
      </c>
      <c r="I153" s="265"/>
      <c r="J153" s="266">
        <f>ROUND(I153*H153,2)</f>
        <v>0</v>
      </c>
      <c r="K153" s="267"/>
      <c r="L153" s="268"/>
      <c r="M153" s="269" t="s">
        <v>1</v>
      </c>
      <c r="N153" s="270" t="s">
        <v>41</v>
      </c>
      <c r="O153" s="88"/>
      <c r="P153" s="251">
        <f>O153*H153</f>
        <v>0</v>
      </c>
      <c r="Q153" s="251">
        <v>0.00010000000000000001</v>
      </c>
      <c r="R153" s="251">
        <f>Q153*H153</f>
        <v>0.00040000000000000002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804</v>
      </c>
      <c r="AT153" s="253" t="s">
        <v>214</v>
      </c>
      <c r="AU153" s="253" t="s">
        <v>87</v>
      </c>
      <c r="AY153" s="14" t="s">
        <v>132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87</v>
      </c>
      <c r="BK153" s="254">
        <f>ROUND(I153*H153,2)</f>
        <v>0</v>
      </c>
      <c r="BL153" s="14" t="s">
        <v>568</v>
      </c>
      <c r="BM153" s="253" t="s">
        <v>832</v>
      </c>
    </row>
    <row r="154" s="2" customFormat="1" ht="16.5" customHeight="1">
      <c r="A154" s="35"/>
      <c r="B154" s="36"/>
      <c r="C154" s="241" t="s">
        <v>301</v>
      </c>
      <c r="D154" s="241" t="s">
        <v>135</v>
      </c>
      <c r="E154" s="242" t="s">
        <v>833</v>
      </c>
      <c r="F154" s="243" t="s">
        <v>834</v>
      </c>
      <c r="G154" s="244" t="s">
        <v>800</v>
      </c>
      <c r="H154" s="245">
        <v>10</v>
      </c>
      <c r="I154" s="246"/>
      <c r="J154" s="247">
        <f>ROUND(I154*H154,2)</f>
        <v>0</v>
      </c>
      <c r="K154" s="248"/>
      <c r="L154" s="41"/>
      <c r="M154" s="249" t="s">
        <v>1</v>
      </c>
      <c r="N154" s="250" t="s">
        <v>41</v>
      </c>
      <c r="O154" s="88"/>
      <c r="P154" s="251">
        <f>O154*H154</f>
        <v>0</v>
      </c>
      <c r="Q154" s="251">
        <v>0</v>
      </c>
      <c r="R154" s="251">
        <f>Q154*H154</f>
        <v>0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568</v>
      </c>
      <c r="AT154" s="253" t="s">
        <v>135</v>
      </c>
      <c r="AU154" s="253" t="s">
        <v>87</v>
      </c>
      <c r="AY154" s="14" t="s">
        <v>132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87</v>
      </c>
      <c r="BK154" s="254">
        <f>ROUND(I154*H154,2)</f>
        <v>0</v>
      </c>
      <c r="BL154" s="14" t="s">
        <v>568</v>
      </c>
      <c r="BM154" s="253" t="s">
        <v>835</v>
      </c>
    </row>
    <row r="155" s="2" customFormat="1" ht="21.75" customHeight="1">
      <c r="A155" s="35"/>
      <c r="B155" s="36"/>
      <c r="C155" s="260" t="s">
        <v>305</v>
      </c>
      <c r="D155" s="260" t="s">
        <v>214</v>
      </c>
      <c r="E155" s="261" t="s">
        <v>836</v>
      </c>
      <c r="F155" s="262" t="s">
        <v>837</v>
      </c>
      <c r="G155" s="263" t="s">
        <v>155</v>
      </c>
      <c r="H155" s="264">
        <v>2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41</v>
      </c>
      <c r="O155" s="88"/>
      <c r="P155" s="251">
        <f>O155*H155</f>
        <v>0</v>
      </c>
      <c r="Q155" s="251">
        <v>0</v>
      </c>
      <c r="R155" s="251">
        <f>Q155*H155</f>
        <v>0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804</v>
      </c>
      <c r="AT155" s="253" t="s">
        <v>214</v>
      </c>
      <c r="AU155" s="253" t="s">
        <v>87</v>
      </c>
      <c r="AY155" s="14" t="s">
        <v>132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87</v>
      </c>
      <c r="BK155" s="254">
        <f>ROUND(I155*H155,2)</f>
        <v>0</v>
      </c>
      <c r="BL155" s="14" t="s">
        <v>568</v>
      </c>
      <c r="BM155" s="253" t="s">
        <v>838</v>
      </c>
    </row>
    <row r="156" s="2" customFormat="1" ht="21.75" customHeight="1">
      <c r="A156" s="35"/>
      <c r="B156" s="36"/>
      <c r="C156" s="260" t="s">
        <v>309</v>
      </c>
      <c r="D156" s="260" t="s">
        <v>214</v>
      </c>
      <c r="E156" s="261" t="s">
        <v>839</v>
      </c>
      <c r="F156" s="262" t="s">
        <v>840</v>
      </c>
      <c r="G156" s="263" t="s">
        <v>155</v>
      </c>
      <c r="H156" s="264">
        <v>6</v>
      </c>
      <c r="I156" s="265"/>
      <c r="J156" s="266">
        <f>ROUND(I156*H156,2)</f>
        <v>0</v>
      </c>
      <c r="K156" s="267"/>
      <c r="L156" s="268"/>
      <c r="M156" s="269" t="s">
        <v>1</v>
      </c>
      <c r="N156" s="270" t="s">
        <v>41</v>
      </c>
      <c r="O156" s="88"/>
      <c r="P156" s="251">
        <f>O156*H156</f>
        <v>0</v>
      </c>
      <c r="Q156" s="251">
        <v>0</v>
      </c>
      <c r="R156" s="251">
        <f>Q156*H156</f>
        <v>0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804</v>
      </c>
      <c r="AT156" s="253" t="s">
        <v>214</v>
      </c>
      <c r="AU156" s="253" t="s">
        <v>87</v>
      </c>
      <c r="AY156" s="14" t="s">
        <v>132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87</v>
      </c>
      <c r="BK156" s="254">
        <f>ROUND(I156*H156,2)</f>
        <v>0</v>
      </c>
      <c r="BL156" s="14" t="s">
        <v>568</v>
      </c>
      <c r="BM156" s="253" t="s">
        <v>841</v>
      </c>
    </row>
    <row r="157" s="2" customFormat="1" ht="21.75" customHeight="1">
      <c r="A157" s="35"/>
      <c r="B157" s="36"/>
      <c r="C157" s="260" t="s">
        <v>315</v>
      </c>
      <c r="D157" s="260" t="s">
        <v>214</v>
      </c>
      <c r="E157" s="261" t="s">
        <v>842</v>
      </c>
      <c r="F157" s="262" t="s">
        <v>843</v>
      </c>
      <c r="G157" s="263" t="s">
        <v>155</v>
      </c>
      <c r="H157" s="264">
        <v>2</v>
      </c>
      <c r="I157" s="265"/>
      <c r="J157" s="266">
        <f>ROUND(I157*H157,2)</f>
        <v>0</v>
      </c>
      <c r="K157" s="267"/>
      <c r="L157" s="268"/>
      <c r="M157" s="269" t="s">
        <v>1</v>
      </c>
      <c r="N157" s="270" t="s">
        <v>41</v>
      </c>
      <c r="O157" s="88"/>
      <c r="P157" s="251">
        <f>O157*H157</f>
        <v>0</v>
      </c>
      <c r="Q157" s="251">
        <v>0</v>
      </c>
      <c r="R157" s="251">
        <f>Q157*H157</f>
        <v>0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804</v>
      </c>
      <c r="AT157" s="253" t="s">
        <v>214</v>
      </c>
      <c r="AU157" s="253" t="s">
        <v>87</v>
      </c>
      <c r="AY157" s="14" t="s">
        <v>132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87</v>
      </c>
      <c r="BK157" s="254">
        <f>ROUND(I157*H157,2)</f>
        <v>0</v>
      </c>
      <c r="BL157" s="14" t="s">
        <v>568</v>
      </c>
      <c r="BM157" s="253" t="s">
        <v>844</v>
      </c>
    </row>
    <row r="158" s="2" customFormat="1" ht="16.5" customHeight="1">
      <c r="A158" s="35"/>
      <c r="B158" s="36"/>
      <c r="C158" s="260" t="s">
        <v>319</v>
      </c>
      <c r="D158" s="260" t="s">
        <v>214</v>
      </c>
      <c r="E158" s="261" t="s">
        <v>845</v>
      </c>
      <c r="F158" s="262" t="s">
        <v>846</v>
      </c>
      <c r="G158" s="263" t="s">
        <v>155</v>
      </c>
      <c r="H158" s="264">
        <v>1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41</v>
      </c>
      <c r="O158" s="88"/>
      <c r="P158" s="251">
        <f>O158*H158</f>
        <v>0</v>
      </c>
      <c r="Q158" s="251">
        <v>0</v>
      </c>
      <c r="R158" s="251">
        <f>Q158*H158</f>
        <v>0</v>
      </c>
      <c r="S158" s="251">
        <v>0</v>
      </c>
      <c r="T158" s="25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804</v>
      </c>
      <c r="AT158" s="253" t="s">
        <v>214</v>
      </c>
      <c r="AU158" s="253" t="s">
        <v>87</v>
      </c>
      <c r="AY158" s="14" t="s">
        <v>132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87</v>
      </c>
      <c r="BK158" s="254">
        <f>ROUND(I158*H158,2)</f>
        <v>0</v>
      </c>
      <c r="BL158" s="14" t="s">
        <v>568</v>
      </c>
      <c r="BM158" s="253" t="s">
        <v>847</v>
      </c>
    </row>
    <row r="159" s="2" customFormat="1" ht="16.5" customHeight="1">
      <c r="A159" s="35"/>
      <c r="B159" s="36"/>
      <c r="C159" s="241" t="s">
        <v>249</v>
      </c>
      <c r="D159" s="241" t="s">
        <v>135</v>
      </c>
      <c r="E159" s="242" t="s">
        <v>848</v>
      </c>
      <c r="F159" s="243" t="s">
        <v>849</v>
      </c>
      <c r="G159" s="244" t="s">
        <v>342</v>
      </c>
      <c r="H159" s="245">
        <v>90</v>
      </c>
      <c r="I159" s="246"/>
      <c r="J159" s="247">
        <f>ROUND(I159*H159,2)</f>
        <v>0</v>
      </c>
      <c r="K159" s="248"/>
      <c r="L159" s="41"/>
      <c r="M159" s="249" t="s">
        <v>1</v>
      </c>
      <c r="N159" s="250" t="s">
        <v>41</v>
      </c>
      <c r="O159" s="88"/>
      <c r="P159" s="251">
        <f>O159*H159</f>
        <v>0</v>
      </c>
      <c r="Q159" s="251">
        <v>0</v>
      </c>
      <c r="R159" s="251">
        <f>Q159*H159</f>
        <v>0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568</v>
      </c>
      <c r="AT159" s="253" t="s">
        <v>135</v>
      </c>
      <c r="AU159" s="253" t="s">
        <v>87</v>
      </c>
      <c r="AY159" s="14" t="s">
        <v>132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87</v>
      </c>
      <c r="BK159" s="254">
        <f>ROUND(I159*H159,2)</f>
        <v>0</v>
      </c>
      <c r="BL159" s="14" t="s">
        <v>568</v>
      </c>
      <c r="BM159" s="253" t="s">
        <v>850</v>
      </c>
    </row>
    <row r="160" s="2" customFormat="1" ht="21.75" customHeight="1">
      <c r="A160" s="35"/>
      <c r="B160" s="36"/>
      <c r="C160" s="260" t="s">
        <v>327</v>
      </c>
      <c r="D160" s="260" t="s">
        <v>214</v>
      </c>
      <c r="E160" s="261" t="s">
        <v>851</v>
      </c>
      <c r="F160" s="262" t="s">
        <v>852</v>
      </c>
      <c r="G160" s="263" t="s">
        <v>342</v>
      </c>
      <c r="H160" s="264">
        <v>94.5</v>
      </c>
      <c r="I160" s="265"/>
      <c r="J160" s="266">
        <f>ROUND(I160*H160,2)</f>
        <v>0</v>
      </c>
      <c r="K160" s="267"/>
      <c r="L160" s="268"/>
      <c r="M160" s="269" t="s">
        <v>1</v>
      </c>
      <c r="N160" s="270" t="s">
        <v>41</v>
      </c>
      <c r="O160" s="88"/>
      <c r="P160" s="251">
        <f>O160*H160</f>
        <v>0</v>
      </c>
      <c r="Q160" s="251">
        <v>0.00013999999999999999</v>
      </c>
      <c r="R160" s="251">
        <f>Q160*H160</f>
        <v>0.013229999999999999</v>
      </c>
      <c r="S160" s="251">
        <v>0</v>
      </c>
      <c r="T160" s="25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3" t="s">
        <v>804</v>
      </c>
      <c r="AT160" s="253" t="s">
        <v>214</v>
      </c>
      <c r="AU160" s="253" t="s">
        <v>87</v>
      </c>
      <c r="AY160" s="14" t="s">
        <v>132</v>
      </c>
      <c r="BE160" s="254">
        <f>IF(N160="základná",J160,0)</f>
        <v>0</v>
      </c>
      <c r="BF160" s="254">
        <f>IF(N160="znížená",J160,0)</f>
        <v>0</v>
      </c>
      <c r="BG160" s="254">
        <f>IF(N160="zákl. prenesená",J160,0)</f>
        <v>0</v>
      </c>
      <c r="BH160" s="254">
        <f>IF(N160="zníž. prenesená",J160,0)</f>
        <v>0</v>
      </c>
      <c r="BI160" s="254">
        <f>IF(N160="nulová",J160,0)</f>
        <v>0</v>
      </c>
      <c r="BJ160" s="14" t="s">
        <v>87</v>
      </c>
      <c r="BK160" s="254">
        <f>ROUND(I160*H160,2)</f>
        <v>0</v>
      </c>
      <c r="BL160" s="14" t="s">
        <v>568</v>
      </c>
      <c r="BM160" s="253" t="s">
        <v>853</v>
      </c>
    </row>
    <row r="161" s="2" customFormat="1" ht="16.5" customHeight="1">
      <c r="A161" s="35"/>
      <c r="B161" s="36"/>
      <c r="C161" s="241" t="s">
        <v>445</v>
      </c>
      <c r="D161" s="241" t="s">
        <v>135</v>
      </c>
      <c r="E161" s="242" t="s">
        <v>854</v>
      </c>
      <c r="F161" s="243" t="s">
        <v>855</v>
      </c>
      <c r="G161" s="244" t="s">
        <v>342</v>
      </c>
      <c r="H161" s="245">
        <v>80</v>
      </c>
      <c r="I161" s="246"/>
      <c r="J161" s="247">
        <f>ROUND(I161*H161,2)</f>
        <v>0</v>
      </c>
      <c r="K161" s="248"/>
      <c r="L161" s="41"/>
      <c r="M161" s="249" t="s">
        <v>1</v>
      </c>
      <c r="N161" s="250" t="s">
        <v>41</v>
      </c>
      <c r="O161" s="88"/>
      <c r="P161" s="251">
        <f>O161*H161</f>
        <v>0</v>
      </c>
      <c r="Q161" s="251">
        <v>0</v>
      </c>
      <c r="R161" s="251">
        <f>Q161*H161</f>
        <v>0</v>
      </c>
      <c r="S161" s="251">
        <v>0</v>
      </c>
      <c r="T161" s="25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568</v>
      </c>
      <c r="AT161" s="253" t="s">
        <v>135</v>
      </c>
      <c r="AU161" s="253" t="s">
        <v>87</v>
      </c>
      <c r="AY161" s="14" t="s">
        <v>132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87</v>
      </c>
      <c r="BK161" s="254">
        <f>ROUND(I161*H161,2)</f>
        <v>0</v>
      </c>
      <c r="BL161" s="14" t="s">
        <v>568</v>
      </c>
      <c r="BM161" s="253" t="s">
        <v>856</v>
      </c>
    </row>
    <row r="162" s="2" customFormat="1" ht="16.5" customHeight="1">
      <c r="A162" s="35"/>
      <c r="B162" s="36"/>
      <c r="C162" s="260" t="s">
        <v>449</v>
      </c>
      <c r="D162" s="260" t="s">
        <v>214</v>
      </c>
      <c r="E162" s="261" t="s">
        <v>857</v>
      </c>
      <c r="F162" s="262" t="s">
        <v>858</v>
      </c>
      <c r="G162" s="263" t="s">
        <v>342</v>
      </c>
      <c r="H162" s="264">
        <v>84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41</v>
      </c>
      <c r="O162" s="88"/>
      <c r="P162" s="251">
        <f>O162*H162</f>
        <v>0</v>
      </c>
      <c r="Q162" s="251">
        <v>0.00019000000000000001</v>
      </c>
      <c r="R162" s="251">
        <f>Q162*H162</f>
        <v>0.015960000000000002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804</v>
      </c>
      <c r="AT162" s="253" t="s">
        <v>214</v>
      </c>
      <c r="AU162" s="253" t="s">
        <v>87</v>
      </c>
      <c r="AY162" s="14" t="s">
        <v>132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87</v>
      </c>
      <c r="BK162" s="254">
        <f>ROUND(I162*H162,2)</f>
        <v>0</v>
      </c>
      <c r="BL162" s="14" t="s">
        <v>568</v>
      </c>
      <c r="BM162" s="253" t="s">
        <v>859</v>
      </c>
    </row>
    <row r="163" s="2" customFormat="1" ht="16.5" customHeight="1">
      <c r="A163" s="35"/>
      <c r="B163" s="36"/>
      <c r="C163" s="241" t="s">
        <v>453</v>
      </c>
      <c r="D163" s="241" t="s">
        <v>135</v>
      </c>
      <c r="E163" s="242" t="s">
        <v>860</v>
      </c>
      <c r="F163" s="243" t="s">
        <v>861</v>
      </c>
      <c r="G163" s="244" t="s">
        <v>342</v>
      </c>
      <c r="H163" s="245">
        <v>17</v>
      </c>
      <c r="I163" s="246"/>
      <c r="J163" s="247">
        <f>ROUND(I163*H163,2)</f>
        <v>0</v>
      </c>
      <c r="K163" s="248"/>
      <c r="L163" s="41"/>
      <c r="M163" s="249" t="s">
        <v>1</v>
      </c>
      <c r="N163" s="250" t="s">
        <v>41</v>
      </c>
      <c r="O163" s="88"/>
      <c r="P163" s="251">
        <f>O163*H163</f>
        <v>0</v>
      </c>
      <c r="Q163" s="251">
        <v>0</v>
      </c>
      <c r="R163" s="251">
        <f>Q163*H163</f>
        <v>0</v>
      </c>
      <c r="S163" s="251">
        <v>0</v>
      </c>
      <c r="T163" s="25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3" t="s">
        <v>568</v>
      </c>
      <c r="AT163" s="253" t="s">
        <v>135</v>
      </c>
      <c r="AU163" s="253" t="s">
        <v>87</v>
      </c>
      <c r="AY163" s="14" t="s">
        <v>132</v>
      </c>
      <c r="BE163" s="254">
        <f>IF(N163="základná",J163,0)</f>
        <v>0</v>
      </c>
      <c r="BF163" s="254">
        <f>IF(N163="znížená",J163,0)</f>
        <v>0</v>
      </c>
      <c r="BG163" s="254">
        <f>IF(N163="zákl. prenesená",J163,0)</f>
        <v>0</v>
      </c>
      <c r="BH163" s="254">
        <f>IF(N163="zníž. prenesená",J163,0)</f>
        <v>0</v>
      </c>
      <c r="BI163" s="254">
        <f>IF(N163="nulová",J163,0)</f>
        <v>0</v>
      </c>
      <c r="BJ163" s="14" t="s">
        <v>87</v>
      </c>
      <c r="BK163" s="254">
        <f>ROUND(I163*H163,2)</f>
        <v>0</v>
      </c>
      <c r="BL163" s="14" t="s">
        <v>568</v>
      </c>
      <c r="BM163" s="253" t="s">
        <v>862</v>
      </c>
    </row>
    <row r="164" s="2" customFormat="1" ht="16.5" customHeight="1">
      <c r="A164" s="35"/>
      <c r="B164" s="36"/>
      <c r="C164" s="260" t="s">
        <v>459</v>
      </c>
      <c r="D164" s="260" t="s">
        <v>214</v>
      </c>
      <c r="E164" s="261" t="s">
        <v>863</v>
      </c>
      <c r="F164" s="262" t="s">
        <v>864</v>
      </c>
      <c r="G164" s="263" t="s">
        <v>342</v>
      </c>
      <c r="H164" s="264">
        <v>17.850000000000001</v>
      </c>
      <c r="I164" s="265"/>
      <c r="J164" s="266">
        <f>ROUND(I164*H164,2)</f>
        <v>0</v>
      </c>
      <c r="K164" s="267"/>
      <c r="L164" s="268"/>
      <c r="M164" s="269" t="s">
        <v>1</v>
      </c>
      <c r="N164" s="270" t="s">
        <v>41</v>
      </c>
      <c r="O164" s="88"/>
      <c r="P164" s="251">
        <f>O164*H164</f>
        <v>0</v>
      </c>
      <c r="Q164" s="251">
        <v>0.00027999999999999998</v>
      </c>
      <c r="R164" s="251">
        <f>Q164*H164</f>
        <v>0.0049979999999999998</v>
      </c>
      <c r="S164" s="251">
        <v>0</v>
      </c>
      <c r="T164" s="25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3" t="s">
        <v>804</v>
      </c>
      <c r="AT164" s="253" t="s">
        <v>214</v>
      </c>
      <c r="AU164" s="253" t="s">
        <v>87</v>
      </c>
      <c r="AY164" s="14" t="s">
        <v>132</v>
      </c>
      <c r="BE164" s="254">
        <f>IF(N164="základná",J164,0)</f>
        <v>0</v>
      </c>
      <c r="BF164" s="254">
        <f>IF(N164="znížená",J164,0)</f>
        <v>0</v>
      </c>
      <c r="BG164" s="254">
        <f>IF(N164="zákl. prenesená",J164,0)</f>
        <v>0</v>
      </c>
      <c r="BH164" s="254">
        <f>IF(N164="zníž. prenesená",J164,0)</f>
        <v>0</v>
      </c>
      <c r="BI164" s="254">
        <f>IF(N164="nulová",J164,0)</f>
        <v>0</v>
      </c>
      <c r="BJ164" s="14" t="s">
        <v>87</v>
      </c>
      <c r="BK164" s="254">
        <f>ROUND(I164*H164,2)</f>
        <v>0</v>
      </c>
      <c r="BL164" s="14" t="s">
        <v>568</v>
      </c>
      <c r="BM164" s="253" t="s">
        <v>865</v>
      </c>
    </row>
    <row r="165" s="2" customFormat="1" ht="21.75" customHeight="1">
      <c r="A165" s="35"/>
      <c r="B165" s="36"/>
      <c r="C165" s="241" t="s">
        <v>463</v>
      </c>
      <c r="D165" s="241" t="s">
        <v>135</v>
      </c>
      <c r="E165" s="242" t="s">
        <v>866</v>
      </c>
      <c r="F165" s="243" t="s">
        <v>867</v>
      </c>
      <c r="G165" s="244" t="s">
        <v>155</v>
      </c>
      <c r="H165" s="245">
        <v>6</v>
      </c>
      <c r="I165" s="246"/>
      <c r="J165" s="247">
        <f>ROUND(I165*H165,2)</f>
        <v>0</v>
      </c>
      <c r="K165" s="248"/>
      <c r="L165" s="41"/>
      <c r="M165" s="249" t="s">
        <v>1</v>
      </c>
      <c r="N165" s="250" t="s">
        <v>41</v>
      </c>
      <c r="O165" s="88"/>
      <c r="P165" s="251">
        <f>O165*H165</f>
        <v>0</v>
      </c>
      <c r="Q165" s="251">
        <v>0</v>
      </c>
      <c r="R165" s="251">
        <f>Q165*H165</f>
        <v>0</v>
      </c>
      <c r="S165" s="251">
        <v>0</v>
      </c>
      <c r="T165" s="25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568</v>
      </c>
      <c r="AT165" s="253" t="s">
        <v>135</v>
      </c>
      <c r="AU165" s="253" t="s">
        <v>87</v>
      </c>
      <c r="AY165" s="14" t="s">
        <v>132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87</v>
      </c>
      <c r="BK165" s="254">
        <f>ROUND(I165*H165,2)</f>
        <v>0</v>
      </c>
      <c r="BL165" s="14" t="s">
        <v>568</v>
      </c>
      <c r="BM165" s="253" t="s">
        <v>868</v>
      </c>
    </row>
    <row r="166" s="2" customFormat="1" ht="16.5" customHeight="1">
      <c r="A166" s="35"/>
      <c r="B166" s="36"/>
      <c r="C166" s="260" t="s">
        <v>467</v>
      </c>
      <c r="D166" s="260" t="s">
        <v>214</v>
      </c>
      <c r="E166" s="261" t="s">
        <v>869</v>
      </c>
      <c r="F166" s="262" t="s">
        <v>870</v>
      </c>
      <c r="G166" s="263" t="s">
        <v>155</v>
      </c>
      <c r="H166" s="264">
        <v>6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41</v>
      </c>
      <c r="O166" s="88"/>
      <c r="P166" s="251">
        <f>O166*H166</f>
        <v>0</v>
      </c>
      <c r="Q166" s="251">
        <v>1.0000000000000001E-05</v>
      </c>
      <c r="R166" s="251">
        <f>Q166*H166</f>
        <v>6.0000000000000008E-05</v>
      </c>
      <c r="S166" s="251">
        <v>0</v>
      </c>
      <c r="T166" s="25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53" t="s">
        <v>804</v>
      </c>
      <c r="AT166" s="253" t="s">
        <v>214</v>
      </c>
      <c r="AU166" s="253" t="s">
        <v>87</v>
      </c>
      <c r="AY166" s="14" t="s">
        <v>132</v>
      </c>
      <c r="BE166" s="254">
        <f>IF(N166="základná",J166,0)</f>
        <v>0</v>
      </c>
      <c r="BF166" s="254">
        <f>IF(N166="znížená",J166,0)</f>
        <v>0</v>
      </c>
      <c r="BG166" s="254">
        <f>IF(N166="zákl. prenesená",J166,0)</f>
        <v>0</v>
      </c>
      <c r="BH166" s="254">
        <f>IF(N166="zníž. prenesená",J166,0)</f>
        <v>0</v>
      </c>
      <c r="BI166" s="254">
        <f>IF(N166="nulová",J166,0)</f>
        <v>0</v>
      </c>
      <c r="BJ166" s="14" t="s">
        <v>87</v>
      </c>
      <c r="BK166" s="254">
        <f>ROUND(I166*H166,2)</f>
        <v>0</v>
      </c>
      <c r="BL166" s="14" t="s">
        <v>568</v>
      </c>
      <c r="BM166" s="253" t="s">
        <v>871</v>
      </c>
    </row>
    <row r="167" s="2" customFormat="1" ht="16.5" customHeight="1">
      <c r="A167" s="35"/>
      <c r="B167" s="36"/>
      <c r="C167" s="241" t="s">
        <v>471</v>
      </c>
      <c r="D167" s="241" t="s">
        <v>135</v>
      </c>
      <c r="E167" s="242" t="s">
        <v>872</v>
      </c>
      <c r="F167" s="243" t="s">
        <v>873</v>
      </c>
      <c r="G167" s="244" t="s">
        <v>631</v>
      </c>
      <c r="H167" s="271"/>
      <c r="I167" s="246"/>
      <c r="J167" s="247">
        <f>ROUND(I167*H167,2)</f>
        <v>0</v>
      </c>
      <c r="K167" s="248"/>
      <c r="L167" s="41"/>
      <c r="M167" s="249" t="s">
        <v>1</v>
      </c>
      <c r="N167" s="250" t="s">
        <v>41</v>
      </c>
      <c r="O167" s="88"/>
      <c r="P167" s="251">
        <f>O167*H167</f>
        <v>0</v>
      </c>
      <c r="Q167" s="251">
        <v>0</v>
      </c>
      <c r="R167" s="251">
        <f>Q167*H167</f>
        <v>0</v>
      </c>
      <c r="S167" s="251">
        <v>0</v>
      </c>
      <c r="T167" s="25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3" t="s">
        <v>568</v>
      </c>
      <c r="AT167" s="253" t="s">
        <v>135</v>
      </c>
      <c r="AU167" s="253" t="s">
        <v>87</v>
      </c>
      <c r="AY167" s="14" t="s">
        <v>132</v>
      </c>
      <c r="BE167" s="254">
        <f>IF(N167="základná",J167,0)</f>
        <v>0</v>
      </c>
      <c r="BF167" s="254">
        <f>IF(N167="znížená",J167,0)</f>
        <v>0</v>
      </c>
      <c r="BG167" s="254">
        <f>IF(N167="zákl. prenesená",J167,0)</f>
        <v>0</v>
      </c>
      <c r="BH167" s="254">
        <f>IF(N167="zníž. prenesená",J167,0)</f>
        <v>0</v>
      </c>
      <c r="BI167" s="254">
        <f>IF(N167="nulová",J167,0)</f>
        <v>0</v>
      </c>
      <c r="BJ167" s="14" t="s">
        <v>87</v>
      </c>
      <c r="BK167" s="254">
        <f>ROUND(I167*H167,2)</f>
        <v>0</v>
      </c>
      <c r="BL167" s="14" t="s">
        <v>568</v>
      </c>
      <c r="BM167" s="253" t="s">
        <v>874</v>
      </c>
    </row>
    <row r="168" s="2" customFormat="1" ht="16.5" customHeight="1">
      <c r="A168" s="35"/>
      <c r="B168" s="36"/>
      <c r="C168" s="241" t="s">
        <v>475</v>
      </c>
      <c r="D168" s="241" t="s">
        <v>135</v>
      </c>
      <c r="E168" s="242" t="s">
        <v>875</v>
      </c>
      <c r="F168" s="243" t="s">
        <v>876</v>
      </c>
      <c r="G168" s="244" t="s">
        <v>631</v>
      </c>
      <c r="H168" s="271"/>
      <c r="I168" s="246"/>
      <c r="J168" s="247">
        <f>ROUND(I168*H168,2)</f>
        <v>0</v>
      </c>
      <c r="K168" s="248"/>
      <c r="L168" s="41"/>
      <c r="M168" s="249" t="s">
        <v>1</v>
      </c>
      <c r="N168" s="250" t="s">
        <v>41</v>
      </c>
      <c r="O168" s="88"/>
      <c r="P168" s="251">
        <f>O168*H168</f>
        <v>0</v>
      </c>
      <c r="Q168" s="251">
        <v>0</v>
      </c>
      <c r="R168" s="251">
        <f>Q168*H168</f>
        <v>0</v>
      </c>
      <c r="S168" s="251">
        <v>0</v>
      </c>
      <c r="T168" s="25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3" t="s">
        <v>568</v>
      </c>
      <c r="AT168" s="253" t="s">
        <v>135</v>
      </c>
      <c r="AU168" s="253" t="s">
        <v>87</v>
      </c>
      <c r="AY168" s="14" t="s">
        <v>132</v>
      </c>
      <c r="BE168" s="254">
        <f>IF(N168="základná",J168,0)</f>
        <v>0</v>
      </c>
      <c r="BF168" s="254">
        <f>IF(N168="znížená",J168,0)</f>
        <v>0</v>
      </c>
      <c r="BG168" s="254">
        <f>IF(N168="zákl. prenesená",J168,0)</f>
        <v>0</v>
      </c>
      <c r="BH168" s="254">
        <f>IF(N168="zníž. prenesená",J168,0)</f>
        <v>0</v>
      </c>
      <c r="BI168" s="254">
        <f>IF(N168="nulová",J168,0)</f>
        <v>0</v>
      </c>
      <c r="BJ168" s="14" t="s">
        <v>87</v>
      </c>
      <c r="BK168" s="254">
        <f>ROUND(I168*H168,2)</f>
        <v>0</v>
      </c>
      <c r="BL168" s="14" t="s">
        <v>568</v>
      </c>
      <c r="BM168" s="253" t="s">
        <v>877</v>
      </c>
    </row>
    <row r="169" s="2" customFormat="1" ht="16.5" customHeight="1">
      <c r="A169" s="35"/>
      <c r="B169" s="36"/>
      <c r="C169" s="241" t="s">
        <v>479</v>
      </c>
      <c r="D169" s="241" t="s">
        <v>135</v>
      </c>
      <c r="E169" s="242" t="s">
        <v>790</v>
      </c>
      <c r="F169" s="243" t="s">
        <v>791</v>
      </c>
      <c r="G169" s="244" t="s">
        <v>631</v>
      </c>
      <c r="H169" s="271"/>
      <c r="I169" s="246"/>
      <c r="J169" s="247">
        <f>ROUND(I169*H169,2)</f>
        <v>0</v>
      </c>
      <c r="K169" s="248"/>
      <c r="L169" s="41"/>
      <c r="M169" s="249" t="s">
        <v>1</v>
      </c>
      <c r="N169" s="250" t="s">
        <v>41</v>
      </c>
      <c r="O169" s="88"/>
      <c r="P169" s="251">
        <f>O169*H169</f>
        <v>0</v>
      </c>
      <c r="Q169" s="251">
        <v>0</v>
      </c>
      <c r="R169" s="251">
        <f>Q169*H169</f>
        <v>0</v>
      </c>
      <c r="S169" s="251">
        <v>0</v>
      </c>
      <c r="T169" s="25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3" t="s">
        <v>568</v>
      </c>
      <c r="AT169" s="253" t="s">
        <v>135</v>
      </c>
      <c r="AU169" s="253" t="s">
        <v>87</v>
      </c>
      <c r="AY169" s="14" t="s">
        <v>132</v>
      </c>
      <c r="BE169" s="254">
        <f>IF(N169="základná",J169,0)</f>
        <v>0</v>
      </c>
      <c r="BF169" s="254">
        <f>IF(N169="znížená",J169,0)</f>
        <v>0</v>
      </c>
      <c r="BG169" s="254">
        <f>IF(N169="zákl. prenesená",J169,0)</f>
        <v>0</v>
      </c>
      <c r="BH169" s="254">
        <f>IF(N169="zníž. prenesená",J169,0)</f>
        <v>0</v>
      </c>
      <c r="BI169" s="254">
        <f>IF(N169="nulová",J169,0)</f>
        <v>0</v>
      </c>
      <c r="BJ169" s="14" t="s">
        <v>87</v>
      </c>
      <c r="BK169" s="254">
        <f>ROUND(I169*H169,2)</f>
        <v>0</v>
      </c>
      <c r="BL169" s="14" t="s">
        <v>568</v>
      </c>
      <c r="BM169" s="253" t="s">
        <v>878</v>
      </c>
    </row>
    <row r="170" s="2" customFormat="1" ht="16.5" customHeight="1">
      <c r="A170" s="35"/>
      <c r="B170" s="36"/>
      <c r="C170" s="241" t="s">
        <v>483</v>
      </c>
      <c r="D170" s="241" t="s">
        <v>135</v>
      </c>
      <c r="E170" s="242" t="s">
        <v>879</v>
      </c>
      <c r="F170" s="243" t="s">
        <v>880</v>
      </c>
      <c r="G170" s="244" t="s">
        <v>155</v>
      </c>
      <c r="H170" s="245">
        <v>1</v>
      </c>
      <c r="I170" s="246"/>
      <c r="J170" s="247">
        <f>ROUND(I170*H170,2)</f>
        <v>0</v>
      </c>
      <c r="K170" s="248"/>
      <c r="L170" s="41"/>
      <c r="M170" s="249" t="s">
        <v>1</v>
      </c>
      <c r="N170" s="250" t="s">
        <v>41</v>
      </c>
      <c r="O170" s="88"/>
      <c r="P170" s="251">
        <f>O170*H170</f>
        <v>0</v>
      </c>
      <c r="Q170" s="251">
        <v>0</v>
      </c>
      <c r="R170" s="251">
        <f>Q170*H170</f>
        <v>0</v>
      </c>
      <c r="S170" s="251">
        <v>0</v>
      </c>
      <c r="T170" s="25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3" t="s">
        <v>568</v>
      </c>
      <c r="AT170" s="253" t="s">
        <v>135</v>
      </c>
      <c r="AU170" s="253" t="s">
        <v>87</v>
      </c>
      <c r="AY170" s="14" t="s">
        <v>132</v>
      </c>
      <c r="BE170" s="254">
        <f>IF(N170="základná",J170,0)</f>
        <v>0</v>
      </c>
      <c r="BF170" s="254">
        <f>IF(N170="znížená",J170,0)</f>
        <v>0</v>
      </c>
      <c r="BG170" s="254">
        <f>IF(N170="zákl. prenesená",J170,0)</f>
        <v>0</v>
      </c>
      <c r="BH170" s="254">
        <f>IF(N170="zníž. prenesená",J170,0)</f>
        <v>0</v>
      </c>
      <c r="BI170" s="254">
        <f>IF(N170="nulová",J170,0)</f>
        <v>0</v>
      </c>
      <c r="BJ170" s="14" t="s">
        <v>87</v>
      </c>
      <c r="BK170" s="254">
        <f>ROUND(I170*H170,2)</f>
        <v>0</v>
      </c>
      <c r="BL170" s="14" t="s">
        <v>568</v>
      </c>
      <c r="BM170" s="253" t="s">
        <v>881</v>
      </c>
    </row>
    <row r="171" s="2" customFormat="1" ht="16.5" customHeight="1">
      <c r="A171" s="35"/>
      <c r="B171" s="36"/>
      <c r="C171" s="241" t="s">
        <v>487</v>
      </c>
      <c r="D171" s="241" t="s">
        <v>135</v>
      </c>
      <c r="E171" s="242" t="s">
        <v>882</v>
      </c>
      <c r="F171" s="243" t="s">
        <v>883</v>
      </c>
      <c r="G171" s="244" t="s">
        <v>155</v>
      </c>
      <c r="H171" s="245">
        <v>1</v>
      </c>
      <c r="I171" s="246"/>
      <c r="J171" s="247">
        <f>ROUND(I171*H171,2)</f>
        <v>0</v>
      </c>
      <c r="K171" s="248"/>
      <c r="L171" s="41"/>
      <c r="M171" s="249" t="s">
        <v>1</v>
      </c>
      <c r="N171" s="250" t="s">
        <v>41</v>
      </c>
      <c r="O171" s="88"/>
      <c r="P171" s="251">
        <f>O171*H171</f>
        <v>0</v>
      </c>
      <c r="Q171" s="251">
        <v>0</v>
      </c>
      <c r="R171" s="251">
        <f>Q171*H171</f>
        <v>0</v>
      </c>
      <c r="S171" s="251">
        <v>0</v>
      </c>
      <c r="T171" s="25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3" t="s">
        <v>568</v>
      </c>
      <c r="AT171" s="253" t="s">
        <v>135</v>
      </c>
      <c r="AU171" s="253" t="s">
        <v>87</v>
      </c>
      <c r="AY171" s="14" t="s">
        <v>132</v>
      </c>
      <c r="BE171" s="254">
        <f>IF(N171="základná",J171,0)</f>
        <v>0</v>
      </c>
      <c r="BF171" s="254">
        <f>IF(N171="znížená",J171,0)</f>
        <v>0</v>
      </c>
      <c r="BG171" s="254">
        <f>IF(N171="zákl. prenesená",J171,0)</f>
        <v>0</v>
      </c>
      <c r="BH171" s="254">
        <f>IF(N171="zníž. prenesená",J171,0)</f>
        <v>0</v>
      </c>
      <c r="BI171" s="254">
        <f>IF(N171="nulová",J171,0)</f>
        <v>0</v>
      </c>
      <c r="BJ171" s="14" t="s">
        <v>87</v>
      </c>
      <c r="BK171" s="254">
        <f>ROUND(I171*H171,2)</f>
        <v>0</v>
      </c>
      <c r="BL171" s="14" t="s">
        <v>568</v>
      </c>
      <c r="BM171" s="253" t="s">
        <v>884</v>
      </c>
    </row>
    <row r="172" s="2" customFormat="1" ht="16.5" customHeight="1">
      <c r="A172" s="35"/>
      <c r="B172" s="36"/>
      <c r="C172" s="241" t="s">
        <v>491</v>
      </c>
      <c r="D172" s="241" t="s">
        <v>135</v>
      </c>
      <c r="E172" s="242" t="s">
        <v>885</v>
      </c>
      <c r="F172" s="243" t="s">
        <v>886</v>
      </c>
      <c r="G172" s="244" t="s">
        <v>155</v>
      </c>
      <c r="H172" s="245">
        <v>1</v>
      </c>
      <c r="I172" s="246"/>
      <c r="J172" s="247">
        <f>ROUND(I172*H172,2)</f>
        <v>0</v>
      </c>
      <c r="K172" s="248"/>
      <c r="L172" s="41"/>
      <c r="M172" s="249" t="s">
        <v>1</v>
      </c>
      <c r="N172" s="250" t="s">
        <v>41</v>
      </c>
      <c r="O172" s="88"/>
      <c r="P172" s="251">
        <f>O172*H172</f>
        <v>0</v>
      </c>
      <c r="Q172" s="251">
        <v>0</v>
      </c>
      <c r="R172" s="251">
        <f>Q172*H172</f>
        <v>0</v>
      </c>
      <c r="S172" s="251">
        <v>0</v>
      </c>
      <c r="T172" s="25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3" t="s">
        <v>568</v>
      </c>
      <c r="AT172" s="253" t="s">
        <v>135</v>
      </c>
      <c r="AU172" s="253" t="s">
        <v>87</v>
      </c>
      <c r="AY172" s="14" t="s">
        <v>132</v>
      </c>
      <c r="BE172" s="254">
        <f>IF(N172="základná",J172,0)</f>
        <v>0</v>
      </c>
      <c r="BF172" s="254">
        <f>IF(N172="znížená",J172,0)</f>
        <v>0</v>
      </c>
      <c r="BG172" s="254">
        <f>IF(N172="zákl. prenesená",J172,0)</f>
        <v>0</v>
      </c>
      <c r="BH172" s="254">
        <f>IF(N172="zníž. prenesená",J172,0)</f>
        <v>0</v>
      </c>
      <c r="BI172" s="254">
        <f>IF(N172="nulová",J172,0)</f>
        <v>0</v>
      </c>
      <c r="BJ172" s="14" t="s">
        <v>87</v>
      </c>
      <c r="BK172" s="254">
        <f>ROUND(I172*H172,2)</f>
        <v>0</v>
      </c>
      <c r="BL172" s="14" t="s">
        <v>568</v>
      </c>
      <c r="BM172" s="253" t="s">
        <v>887</v>
      </c>
    </row>
    <row r="173" s="12" customFormat="1" ht="25.92" customHeight="1">
      <c r="A173" s="12"/>
      <c r="B173" s="225"/>
      <c r="C173" s="226"/>
      <c r="D173" s="227" t="s">
        <v>74</v>
      </c>
      <c r="E173" s="228" t="s">
        <v>888</v>
      </c>
      <c r="F173" s="228" t="s">
        <v>889</v>
      </c>
      <c r="G173" s="226"/>
      <c r="H173" s="226"/>
      <c r="I173" s="229"/>
      <c r="J173" s="230">
        <f>BK173</f>
        <v>0</v>
      </c>
      <c r="K173" s="226"/>
      <c r="L173" s="231"/>
      <c r="M173" s="232"/>
      <c r="N173" s="233"/>
      <c r="O173" s="233"/>
      <c r="P173" s="234">
        <f>SUM(P174:P176)</f>
        <v>0</v>
      </c>
      <c r="Q173" s="233"/>
      <c r="R173" s="234">
        <f>SUM(R174:R176)</f>
        <v>0</v>
      </c>
      <c r="S173" s="233"/>
      <c r="T173" s="235">
        <f>SUM(T174:T176)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6" t="s">
        <v>94</v>
      </c>
      <c r="AT173" s="237" t="s">
        <v>74</v>
      </c>
      <c r="AU173" s="237" t="s">
        <v>75</v>
      </c>
      <c r="AY173" s="236" t="s">
        <v>132</v>
      </c>
      <c r="BK173" s="238">
        <f>SUM(BK174:BK176)</f>
        <v>0</v>
      </c>
    </row>
    <row r="174" s="2" customFormat="1" ht="33" customHeight="1">
      <c r="A174" s="35"/>
      <c r="B174" s="36"/>
      <c r="C174" s="241" t="s">
        <v>495</v>
      </c>
      <c r="D174" s="241" t="s">
        <v>135</v>
      </c>
      <c r="E174" s="242" t="s">
        <v>890</v>
      </c>
      <c r="F174" s="243" t="s">
        <v>891</v>
      </c>
      <c r="G174" s="244" t="s">
        <v>739</v>
      </c>
      <c r="H174" s="245">
        <v>12</v>
      </c>
      <c r="I174" s="246"/>
      <c r="J174" s="247">
        <f>ROUND(I174*H174,2)</f>
        <v>0</v>
      </c>
      <c r="K174" s="248"/>
      <c r="L174" s="41"/>
      <c r="M174" s="249" t="s">
        <v>1</v>
      </c>
      <c r="N174" s="250" t="s">
        <v>41</v>
      </c>
      <c r="O174" s="88"/>
      <c r="P174" s="251">
        <f>O174*H174</f>
        <v>0</v>
      </c>
      <c r="Q174" s="251">
        <v>0</v>
      </c>
      <c r="R174" s="251">
        <f>Q174*H174</f>
        <v>0</v>
      </c>
      <c r="S174" s="251">
        <v>0</v>
      </c>
      <c r="T174" s="25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3" t="s">
        <v>732</v>
      </c>
      <c r="AT174" s="253" t="s">
        <v>135</v>
      </c>
      <c r="AU174" s="253" t="s">
        <v>82</v>
      </c>
      <c r="AY174" s="14" t="s">
        <v>132</v>
      </c>
      <c r="BE174" s="254">
        <f>IF(N174="základná",J174,0)</f>
        <v>0</v>
      </c>
      <c r="BF174" s="254">
        <f>IF(N174="znížená",J174,0)</f>
        <v>0</v>
      </c>
      <c r="BG174" s="254">
        <f>IF(N174="zákl. prenesená",J174,0)</f>
        <v>0</v>
      </c>
      <c r="BH174" s="254">
        <f>IF(N174="zníž. prenesená",J174,0)</f>
        <v>0</v>
      </c>
      <c r="BI174" s="254">
        <f>IF(N174="nulová",J174,0)</f>
        <v>0</v>
      </c>
      <c r="BJ174" s="14" t="s">
        <v>87</v>
      </c>
      <c r="BK174" s="254">
        <f>ROUND(I174*H174,2)</f>
        <v>0</v>
      </c>
      <c r="BL174" s="14" t="s">
        <v>732</v>
      </c>
      <c r="BM174" s="253" t="s">
        <v>892</v>
      </c>
    </row>
    <row r="175" s="2" customFormat="1" ht="33" customHeight="1">
      <c r="A175" s="35"/>
      <c r="B175" s="36"/>
      <c r="C175" s="241" t="s">
        <v>499</v>
      </c>
      <c r="D175" s="241" t="s">
        <v>135</v>
      </c>
      <c r="E175" s="242" t="s">
        <v>893</v>
      </c>
      <c r="F175" s="243" t="s">
        <v>894</v>
      </c>
      <c r="G175" s="244" t="s">
        <v>739</v>
      </c>
      <c r="H175" s="245">
        <v>8</v>
      </c>
      <c r="I175" s="246"/>
      <c r="J175" s="247">
        <f>ROUND(I175*H175,2)</f>
        <v>0</v>
      </c>
      <c r="K175" s="248"/>
      <c r="L175" s="41"/>
      <c r="M175" s="249" t="s">
        <v>1</v>
      </c>
      <c r="N175" s="250" t="s">
        <v>41</v>
      </c>
      <c r="O175" s="88"/>
      <c r="P175" s="251">
        <f>O175*H175</f>
        <v>0</v>
      </c>
      <c r="Q175" s="251">
        <v>0</v>
      </c>
      <c r="R175" s="251">
        <f>Q175*H175</f>
        <v>0</v>
      </c>
      <c r="S175" s="251">
        <v>0</v>
      </c>
      <c r="T175" s="25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53" t="s">
        <v>732</v>
      </c>
      <c r="AT175" s="253" t="s">
        <v>135</v>
      </c>
      <c r="AU175" s="253" t="s">
        <v>82</v>
      </c>
      <c r="AY175" s="14" t="s">
        <v>132</v>
      </c>
      <c r="BE175" s="254">
        <f>IF(N175="základná",J175,0)</f>
        <v>0</v>
      </c>
      <c r="BF175" s="254">
        <f>IF(N175="znížená",J175,0)</f>
        <v>0</v>
      </c>
      <c r="BG175" s="254">
        <f>IF(N175="zákl. prenesená",J175,0)</f>
        <v>0</v>
      </c>
      <c r="BH175" s="254">
        <f>IF(N175="zníž. prenesená",J175,0)</f>
        <v>0</v>
      </c>
      <c r="BI175" s="254">
        <f>IF(N175="nulová",J175,0)</f>
        <v>0</v>
      </c>
      <c r="BJ175" s="14" t="s">
        <v>87</v>
      </c>
      <c r="BK175" s="254">
        <f>ROUND(I175*H175,2)</f>
        <v>0</v>
      </c>
      <c r="BL175" s="14" t="s">
        <v>732</v>
      </c>
      <c r="BM175" s="253" t="s">
        <v>895</v>
      </c>
    </row>
    <row r="176" s="2" customFormat="1" ht="21.75" customHeight="1">
      <c r="A176" s="35"/>
      <c r="B176" s="36"/>
      <c r="C176" s="241" t="s">
        <v>503</v>
      </c>
      <c r="D176" s="241" t="s">
        <v>135</v>
      </c>
      <c r="E176" s="242" t="s">
        <v>896</v>
      </c>
      <c r="F176" s="243" t="s">
        <v>897</v>
      </c>
      <c r="G176" s="244" t="s">
        <v>739</v>
      </c>
      <c r="H176" s="245">
        <v>1</v>
      </c>
      <c r="I176" s="246"/>
      <c r="J176" s="247">
        <f>ROUND(I176*H176,2)</f>
        <v>0</v>
      </c>
      <c r="K176" s="248"/>
      <c r="L176" s="41"/>
      <c r="M176" s="255" t="s">
        <v>1</v>
      </c>
      <c r="N176" s="256" t="s">
        <v>41</v>
      </c>
      <c r="O176" s="257"/>
      <c r="P176" s="258">
        <f>O176*H176</f>
        <v>0</v>
      </c>
      <c r="Q176" s="258">
        <v>0</v>
      </c>
      <c r="R176" s="258">
        <f>Q176*H176</f>
        <v>0</v>
      </c>
      <c r="S176" s="258">
        <v>0</v>
      </c>
      <c r="T176" s="25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53" t="s">
        <v>732</v>
      </c>
      <c r="AT176" s="253" t="s">
        <v>135</v>
      </c>
      <c r="AU176" s="253" t="s">
        <v>82</v>
      </c>
      <c r="AY176" s="14" t="s">
        <v>132</v>
      </c>
      <c r="BE176" s="254">
        <f>IF(N176="základná",J176,0)</f>
        <v>0</v>
      </c>
      <c r="BF176" s="254">
        <f>IF(N176="znížená",J176,0)</f>
        <v>0</v>
      </c>
      <c r="BG176" s="254">
        <f>IF(N176="zákl. prenesená",J176,0)</f>
        <v>0</v>
      </c>
      <c r="BH176" s="254">
        <f>IF(N176="zníž. prenesená",J176,0)</f>
        <v>0</v>
      </c>
      <c r="BI176" s="254">
        <f>IF(N176="nulová",J176,0)</f>
        <v>0</v>
      </c>
      <c r="BJ176" s="14" t="s">
        <v>87</v>
      </c>
      <c r="BK176" s="254">
        <f>ROUND(I176*H176,2)</f>
        <v>0</v>
      </c>
      <c r="BL176" s="14" t="s">
        <v>732</v>
      </c>
      <c r="BM176" s="253" t="s">
        <v>898</v>
      </c>
    </row>
    <row r="177" s="2" customFormat="1" ht="6.96" customHeight="1">
      <c r="A177" s="35"/>
      <c r="B177" s="63"/>
      <c r="C177" s="64"/>
      <c r="D177" s="64"/>
      <c r="E177" s="64"/>
      <c r="F177" s="64"/>
      <c r="G177" s="64"/>
      <c r="H177" s="64"/>
      <c r="I177" s="189"/>
      <c r="J177" s="64"/>
      <c r="K177" s="64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N3vbOB0k5da5B7OTCBX473f8ssx7nyZT3JQXXb6LgrthMl8dH8xeugLi3nSxm+16PHZWs49lJ6q50Trxea2yLQ==" hashValue="IzZyTrMRqmJ4QvYOn+jmbzUHY8B7t0cmw75o5zMeLyDIVHbwkOXZQ75aYKL7gfHQjz20GT+EtmA/fOXgLuQuFA==" algorithmName="SHA-512" password="CC35"/>
  <autoFilter ref="C123:K17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4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hidden="1" s="1" customFormat="1" ht="6.96" customHeight="1">
      <c r="B3" s="144"/>
      <c r="C3" s="145"/>
      <c r="D3" s="145"/>
      <c r="E3" s="145"/>
      <c r="F3" s="145"/>
      <c r="G3" s="145"/>
      <c r="H3" s="145"/>
      <c r="I3" s="146"/>
      <c r="J3" s="145"/>
      <c r="K3" s="145"/>
      <c r="L3" s="17"/>
      <c r="AT3" s="14" t="s">
        <v>75</v>
      </c>
    </row>
    <row r="4" hidden="1" s="1" customFormat="1" ht="24.96" customHeight="1">
      <c r="B4" s="17"/>
      <c r="D4" s="147" t="s">
        <v>103</v>
      </c>
      <c r="I4" s="143"/>
      <c r="L4" s="17"/>
      <c r="M4" s="148" t="s">
        <v>10</v>
      </c>
      <c r="AT4" s="14" t="s">
        <v>4</v>
      </c>
    </row>
    <row r="5" hidden="1" s="1" customFormat="1" ht="6.96" customHeight="1">
      <c r="B5" s="17"/>
      <c r="I5" s="143"/>
      <c r="L5" s="17"/>
    </row>
    <row r="6" hidden="1" s="1" customFormat="1" ht="12" customHeight="1">
      <c r="B6" s="17"/>
      <c r="D6" s="149" t="s">
        <v>16</v>
      </c>
      <c r="I6" s="143"/>
      <c r="L6" s="17"/>
    </row>
    <row r="7" hidden="1" s="1" customFormat="1" ht="16.5" customHeight="1">
      <c r="B7" s="17"/>
      <c r="E7" s="150" t="str">
        <f>'Rekapitulácia stavby'!K6</f>
        <v>PROVINČNÝ DOM Č. 12 (GALÉRIA)</v>
      </c>
      <c r="F7" s="149"/>
      <c r="G7" s="149"/>
      <c r="H7" s="149"/>
      <c r="I7" s="143"/>
      <c r="L7" s="17"/>
    </row>
    <row r="8" hidden="1" s="1" customFormat="1" ht="12" customHeight="1">
      <c r="B8" s="17"/>
      <c r="D8" s="149" t="s">
        <v>104</v>
      </c>
      <c r="I8" s="143"/>
      <c r="L8" s="17"/>
    </row>
    <row r="9" hidden="1" s="2" customFormat="1" ht="16.5" customHeight="1">
      <c r="A9" s="35"/>
      <c r="B9" s="41"/>
      <c r="C9" s="35"/>
      <c r="D9" s="35"/>
      <c r="E9" s="150" t="s">
        <v>105</v>
      </c>
      <c r="F9" s="35"/>
      <c r="G9" s="35"/>
      <c r="H9" s="35"/>
      <c r="I9" s="15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49" t="s">
        <v>106</v>
      </c>
      <c r="E10" s="35"/>
      <c r="F10" s="35"/>
      <c r="G10" s="35"/>
      <c r="H10" s="35"/>
      <c r="I10" s="15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2" t="s">
        <v>899</v>
      </c>
      <c r="F11" s="35"/>
      <c r="G11" s="35"/>
      <c r="H11" s="35"/>
      <c r="I11" s="151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151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49" t="s">
        <v>18</v>
      </c>
      <c r="E13" s="35"/>
      <c r="F13" s="138" t="s">
        <v>1</v>
      </c>
      <c r="G13" s="35"/>
      <c r="H13" s="35"/>
      <c r="I13" s="153" t="s">
        <v>19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49" t="s">
        <v>20</v>
      </c>
      <c r="E14" s="35"/>
      <c r="F14" s="138" t="s">
        <v>21</v>
      </c>
      <c r="G14" s="35"/>
      <c r="H14" s="35"/>
      <c r="I14" s="153" t="s">
        <v>22</v>
      </c>
      <c r="J14" s="154" t="str">
        <f>'Rekapitulácia stavby'!AN8</f>
        <v>10. 2. 2020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1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49" t="s">
        <v>24</v>
      </c>
      <c r="E16" s="35"/>
      <c r="F16" s="35"/>
      <c r="G16" s="35"/>
      <c r="H16" s="35"/>
      <c r="I16" s="153" t="s">
        <v>25</v>
      </c>
      <c r="J16" s="138" t="s">
        <v>1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53" t="s">
        <v>27</v>
      </c>
      <c r="J17" s="138" t="s">
        <v>1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1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49" t="s">
        <v>28</v>
      </c>
      <c r="E19" s="35"/>
      <c r="F19" s="35"/>
      <c r="G19" s="35"/>
      <c r="H19" s="35"/>
      <c r="I19" s="153" t="s">
        <v>25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3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1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49" t="s">
        <v>30</v>
      </c>
      <c r="E22" s="35"/>
      <c r="F22" s="35"/>
      <c r="G22" s="35"/>
      <c r="H22" s="35"/>
      <c r="I22" s="153" t="s">
        <v>25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38" t="s">
        <v>31</v>
      </c>
      <c r="F23" s="35"/>
      <c r="G23" s="35"/>
      <c r="H23" s="35"/>
      <c r="I23" s="153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1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49" t="s">
        <v>33</v>
      </c>
      <c r="E25" s="35"/>
      <c r="F25" s="35"/>
      <c r="G25" s="35"/>
      <c r="H25" s="35"/>
      <c r="I25" s="153" t="s">
        <v>25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38" t="s">
        <v>31</v>
      </c>
      <c r="F26" s="35"/>
      <c r="G26" s="35"/>
      <c r="H26" s="35"/>
      <c r="I26" s="153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1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49" t="s">
        <v>34</v>
      </c>
      <c r="E28" s="35"/>
      <c r="F28" s="35"/>
      <c r="G28" s="35"/>
      <c r="H28" s="35"/>
      <c r="I28" s="15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8"/>
      <c r="J29" s="155"/>
      <c r="K29" s="155"/>
      <c r="L29" s="159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1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0"/>
      <c r="E31" s="160"/>
      <c r="F31" s="160"/>
      <c r="G31" s="160"/>
      <c r="H31" s="160"/>
      <c r="I31" s="161"/>
      <c r="J31" s="160"/>
      <c r="K31" s="160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151"/>
      <c r="J32" s="163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0"/>
      <c r="E33" s="160"/>
      <c r="F33" s="160"/>
      <c r="G33" s="160"/>
      <c r="H33" s="160"/>
      <c r="I33" s="161"/>
      <c r="J33" s="160"/>
      <c r="K33" s="160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5" t="s">
        <v>36</v>
      </c>
      <c r="J34" s="164" t="s">
        <v>38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6" t="s">
        <v>39</v>
      </c>
      <c r="E35" s="149" t="s">
        <v>40</v>
      </c>
      <c r="F35" s="167">
        <f>ROUND((SUM(BE122:BE161)),  2)</f>
        <v>0</v>
      </c>
      <c r="G35" s="35"/>
      <c r="H35" s="35"/>
      <c r="I35" s="168">
        <v>0.20000000000000001</v>
      </c>
      <c r="J35" s="167">
        <f>ROUND(((SUM(BE122:BE161))*I35),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9" t="s">
        <v>41</v>
      </c>
      <c r="F36" s="167">
        <f>ROUND((SUM(BF122:BF161)),  2)</f>
        <v>0</v>
      </c>
      <c r="G36" s="35"/>
      <c r="H36" s="35"/>
      <c r="I36" s="168">
        <v>0.20000000000000001</v>
      </c>
      <c r="J36" s="167">
        <f>ROUND(((SUM(BF122:BF161))*I36),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9" t="s">
        <v>42</v>
      </c>
      <c r="F37" s="167">
        <f>ROUND((SUM(BG122:BG161)),  2)</f>
        <v>0</v>
      </c>
      <c r="G37" s="35"/>
      <c r="H37" s="35"/>
      <c r="I37" s="168">
        <v>0.20000000000000001</v>
      </c>
      <c r="J37" s="16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9" t="s">
        <v>43</v>
      </c>
      <c r="F38" s="167">
        <f>ROUND((SUM(BH122:BH161)),  2)</f>
        <v>0</v>
      </c>
      <c r="G38" s="35"/>
      <c r="H38" s="35"/>
      <c r="I38" s="168">
        <v>0.20000000000000001</v>
      </c>
      <c r="J38" s="167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9" t="s">
        <v>44</v>
      </c>
      <c r="F39" s="167">
        <f>ROUND((SUM(BI122:BI161)),  2)</f>
        <v>0</v>
      </c>
      <c r="G39" s="35"/>
      <c r="H39" s="35"/>
      <c r="I39" s="168">
        <v>0</v>
      </c>
      <c r="J39" s="167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69"/>
      <c r="D41" s="170" t="s">
        <v>45</v>
      </c>
      <c r="E41" s="171"/>
      <c r="F41" s="171"/>
      <c r="G41" s="172" t="s">
        <v>46</v>
      </c>
      <c r="H41" s="173" t="s">
        <v>47</v>
      </c>
      <c r="I41" s="174"/>
      <c r="J41" s="175">
        <f>SUM(J32:J39)</f>
        <v>0</v>
      </c>
      <c r="K41" s="176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1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I43" s="143"/>
      <c r="L43" s="17"/>
    </row>
    <row r="44" hidden="1" s="1" customFormat="1" ht="14.4" customHeight="1">
      <c r="B44" s="17"/>
      <c r="I44" s="143"/>
      <c r="L44" s="17"/>
    </row>
    <row r="45" hidden="1" s="1" customFormat="1" ht="14.4" customHeight="1">
      <c r="B45" s="17"/>
      <c r="I45" s="143"/>
      <c r="L45" s="17"/>
    </row>
    <row r="46" hidden="1" s="1" customFormat="1" ht="14.4" customHeight="1">
      <c r="B46" s="17"/>
      <c r="I46" s="143"/>
      <c r="L46" s="17"/>
    </row>
    <row r="47" hidden="1" s="1" customFormat="1" ht="14.4" customHeight="1">
      <c r="B47" s="17"/>
      <c r="I47" s="143"/>
      <c r="L47" s="17"/>
    </row>
    <row r="48" hidden="1" s="1" customFormat="1" ht="14.4" customHeight="1">
      <c r="B48" s="17"/>
      <c r="I48" s="143"/>
      <c r="L48" s="17"/>
    </row>
    <row r="49" hidden="1" s="1" customFormat="1" ht="14.4" customHeight="1">
      <c r="B49" s="17"/>
      <c r="I49" s="143"/>
      <c r="L49" s="17"/>
    </row>
    <row r="50" hidden="1" s="2" customFormat="1" ht="14.4" customHeight="1">
      <c r="B50" s="60"/>
      <c r="D50" s="177" t="s">
        <v>48</v>
      </c>
      <c r="E50" s="178"/>
      <c r="F50" s="178"/>
      <c r="G50" s="177" t="s">
        <v>49</v>
      </c>
      <c r="H50" s="178"/>
      <c r="I50" s="179"/>
      <c r="J50" s="178"/>
      <c r="K50" s="178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0" t="s">
        <v>50</v>
      </c>
      <c r="E61" s="181"/>
      <c r="F61" s="182" t="s">
        <v>51</v>
      </c>
      <c r="G61" s="180" t="s">
        <v>50</v>
      </c>
      <c r="H61" s="181"/>
      <c r="I61" s="183"/>
      <c r="J61" s="184" t="s">
        <v>51</v>
      </c>
      <c r="K61" s="181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7" t="s">
        <v>52</v>
      </c>
      <c r="E65" s="185"/>
      <c r="F65" s="185"/>
      <c r="G65" s="177" t="s">
        <v>53</v>
      </c>
      <c r="H65" s="185"/>
      <c r="I65" s="186"/>
      <c r="J65" s="185"/>
      <c r="K65" s="18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0" t="s">
        <v>50</v>
      </c>
      <c r="E76" s="181"/>
      <c r="F76" s="182" t="s">
        <v>51</v>
      </c>
      <c r="G76" s="180" t="s">
        <v>50</v>
      </c>
      <c r="H76" s="181"/>
      <c r="I76" s="183"/>
      <c r="J76" s="184" t="s">
        <v>51</v>
      </c>
      <c r="K76" s="181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7"/>
      <c r="C77" s="188"/>
      <c r="D77" s="188"/>
      <c r="E77" s="188"/>
      <c r="F77" s="188"/>
      <c r="G77" s="188"/>
      <c r="H77" s="188"/>
      <c r="I77" s="189"/>
      <c r="J77" s="188"/>
      <c r="K77" s="18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90"/>
      <c r="C81" s="191"/>
      <c r="D81" s="191"/>
      <c r="E81" s="191"/>
      <c r="F81" s="191"/>
      <c r="G81" s="191"/>
      <c r="H81" s="191"/>
      <c r="I81" s="192"/>
      <c r="J81" s="191"/>
      <c r="K81" s="191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108</v>
      </c>
      <c r="D82" s="37"/>
      <c r="E82" s="37"/>
      <c r="F82" s="37"/>
      <c r="G82" s="37"/>
      <c r="H82" s="37"/>
      <c r="I82" s="15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5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3" t="str">
        <f>E7</f>
        <v>PROVINČNÝ DOM Č. 12 (GALÉRIA)</v>
      </c>
      <c r="F85" s="29"/>
      <c r="G85" s="29"/>
      <c r="H85" s="29"/>
      <c r="I85" s="15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104</v>
      </c>
      <c r="D86" s="19"/>
      <c r="E86" s="19"/>
      <c r="F86" s="19"/>
      <c r="G86" s="19"/>
      <c r="H86" s="19"/>
      <c r="I86" s="143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3" t="s">
        <v>105</v>
      </c>
      <c r="F87" s="37"/>
      <c r="G87" s="37"/>
      <c r="H87" s="37"/>
      <c r="I87" s="15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</v>
      </c>
      <c r="D88" s="37"/>
      <c r="E88" s="37"/>
      <c r="F88" s="37"/>
      <c r="G88" s="37"/>
      <c r="H88" s="37"/>
      <c r="I88" s="15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6 - Kuchynská linka a vstavaná skriňa</v>
      </c>
      <c r="F89" s="37"/>
      <c r="G89" s="37"/>
      <c r="H89" s="37"/>
      <c r="I89" s="151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20</v>
      </c>
      <c r="D91" s="37"/>
      <c r="E91" s="37"/>
      <c r="F91" s="24" t="str">
        <f>F14</f>
        <v>STARÁ ĽUBOVŇA</v>
      </c>
      <c r="G91" s="37"/>
      <c r="H91" s="37"/>
      <c r="I91" s="153" t="s">
        <v>22</v>
      </c>
      <c r="J91" s="76" t="str">
        <f>IF(J14="","",J14)</f>
        <v>10. 2. 2020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1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24</v>
      </c>
      <c r="D93" s="37"/>
      <c r="E93" s="37"/>
      <c r="F93" s="24" t="str">
        <f>E17</f>
        <v>Mesto Stará Ľubovňa</v>
      </c>
      <c r="G93" s="37"/>
      <c r="H93" s="37"/>
      <c r="I93" s="153" t="s">
        <v>30</v>
      </c>
      <c r="J93" s="33" t="str">
        <f>E23</f>
        <v>Ing. Vladislav Slosarčik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5.65" customHeight="1">
      <c r="A94" s="35"/>
      <c r="B94" s="36"/>
      <c r="C94" s="29" t="s">
        <v>28</v>
      </c>
      <c r="D94" s="37"/>
      <c r="E94" s="37"/>
      <c r="F94" s="24" t="str">
        <f>IF(E20="","",E20)</f>
        <v>Vyplň údaj</v>
      </c>
      <c r="G94" s="37"/>
      <c r="H94" s="37"/>
      <c r="I94" s="153" t="s">
        <v>33</v>
      </c>
      <c r="J94" s="33" t="str">
        <f>E26</f>
        <v>Ing. Vladislav Slosarčik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4" t="s">
        <v>109</v>
      </c>
      <c r="D96" s="195"/>
      <c r="E96" s="195"/>
      <c r="F96" s="195"/>
      <c r="G96" s="195"/>
      <c r="H96" s="195"/>
      <c r="I96" s="196"/>
      <c r="J96" s="197" t="s">
        <v>110</v>
      </c>
      <c r="K96" s="195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1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8" t="s">
        <v>111</v>
      </c>
      <c r="D98" s="37"/>
      <c r="E98" s="37"/>
      <c r="F98" s="37"/>
      <c r="G98" s="37"/>
      <c r="H98" s="37"/>
      <c r="I98" s="151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112</v>
      </c>
    </row>
    <row r="99" s="9" customFormat="1" ht="24.96" customHeight="1">
      <c r="A99" s="9"/>
      <c r="B99" s="199"/>
      <c r="C99" s="200"/>
      <c r="D99" s="201" t="s">
        <v>115</v>
      </c>
      <c r="E99" s="202"/>
      <c r="F99" s="202"/>
      <c r="G99" s="202"/>
      <c r="H99" s="202"/>
      <c r="I99" s="203"/>
      <c r="J99" s="204">
        <f>J123</f>
        <v>0</v>
      </c>
      <c r="K99" s="200"/>
      <c r="L99" s="20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6"/>
      <c r="C100" s="130"/>
      <c r="D100" s="207" t="s">
        <v>116</v>
      </c>
      <c r="E100" s="208"/>
      <c r="F100" s="208"/>
      <c r="G100" s="208"/>
      <c r="H100" s="208"/>
      <c r="I100" s="209"/>
      <c r="J100" s="210">
        <f>J124</f>
        <v>0</v>
      </c>
      <c r="K100" s="130"/>
      <c r="L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151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189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192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118</v>
      </c>
      <c r="D107" s="37"/>
      <c r="E107" s="37"/>
      <c r="F107" s="37"/>
      <c r="G107" s="37"/>
      <c r="H107" s="37"/>
      <c r="I107" s="151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151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151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3" t="str">
        <f>E7</f>
        <v>PROVINČNÝ DOM Č. 12 (GALÉRIA)</v>
      </c>
      <c r="F110" s="29"/>
      <c r="G110" s="29"/>
      <c r="H110" s="29"/>
      <c r="I110" s="151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104</v>
      </c>
      <c r="D111" s="19"/>
      <c r="E111" s="19"/>
      <c r="F111" s="19"/>
      <c r="G111" s="19"/>
      <c r="H111" s="19"/>
      <c r="I111" s="143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93" t="s">
        <v>105</v>
      </c>
      <c r="F112" s="37"/>
      <c r="G112" s="37"/>
      <c r="H112" s="37"/>
      <c r="I112" s="151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106</v>
      </c>
      <c r="D113" s="37"/>
      <c r="E113" s="37"/>
      <c r="F113" s="37"/>
      <c r="G113" s="37"/>
      <c r="H113" s="37"/>
      <c r="I113" s="151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E11</f>
        <v>6 - Kuchynská linka a vstavaná skriňa</v>
      </c>
      <c r="F114" s="37"/>
      <c r="G114" s="37"/>
      <c r="H114" s="37"/>
      <c r="I114" s="15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F14</f>
        <v>STARÁ ĽUBOVŇA</v>
      </c>
      <c r="G116" s="37"/>
      <c r="H116" s="37"/>
      <c r="I116" s="153" t="s">
        <v>22</v>
      </c>
      <c r="J116" s="76" t="str">
        <f>IF(J14="","",J14)</f>
        <v>10. 2. 2020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15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24</v>
      </c>
      <c r="D118" s="37"/>
      <c r="E118" s="37"/>
      <c r="F118" s="24" t="str">
        <f>E17</f>
        <v>Mesto Stará Ľubovňa</v>
      </c>
      <c r="G118" s="37"/>
      <c r="H118" s="37"/>
      <c r="I118" s="153" t="s">
        <v>30</v>
      </c>
      <c r="J118" s="33" t="str">
        <f>E23</f>
        <v>Ing. Vladislav Slosarčik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5.65" customHeight="1">
      <c r="A119" s="35"/>
      <c r="B119" s="36"/>
      <c r="C119" s="29" t="s">
        <v>28</v>
      </c>
      <c r="D119" s="37"/>
      <c r="E119" s="37"/>
      <c r="F119" s="24" t="str">
        <f>IF(E20="","",E20)</f>
        <v>Vyplň údaj</v>
      </c>
      <c r="G119" s="37"/>
      <c r="H119" s="37"/>
      <c r="I119" s="153" t="s">
        <v>33</v>
      </c>
      <c r="J119" s="33" t="str">
        <f>E26</f>
        <v>Ing. Vladislav Slosarčik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15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12"/>
      <c r="B121" s="213"/>
      <c r="C121" s="214" t="s">
        <v>119</v>
      </c>
      <c r="D121" s="215" t="s">
        <v>60</v>
      </c>
      <c r="E121" s="215" t="s">
        <v>56</v>
      </c>
      <c r="F121" s="215" t="s">
        <v>57</v>
      </c>
      <c r="G121" s="215" t="s">
        <v>120</v>
      </c>
      <c r="H121" s="215" t="s">
        <v>121</v>
      </c>
      <c r="I121" s="216" t="s">
        <v>122</v>
      </c>
      <c r="J121" s="217" t="s">
        <v>110</v>
      </c>
      <c r="K121" s="218" t="s">
        <v>123</v>
      </c>
      <c r="L121" s="219"/>
      <c r="M121" s="97" t="s">
        <v>1</v>
      </c>
      <c r="N121" s="98" t="s">
        <v>39</v>
      </c>
      <c r="O121" s="98" t="s">
        <v>124</v>
      </c>
      <c r="P121" s="98" t="s">
        <v>125</v>
      </c>
      <c r="Q121" s="98" t="s">
        <v>126</v>
      </c>
      <c r="R121" s="98" t="s">
        <v>127</v>
      </c>
      <c r="S121" s="98" t="s">
        <v>128</v>
      </c>
      <c r="T121" s="99" t="s">
        <v>129</v>
      </c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</row>
    <row r="122" s="2" customFormat="1" ht="22.8" customHeight="1">
      <c r="A122" s="35"/>
      <c r="B122" s="36"/>
      <c r="C122" s="104" t="s">
        <v>111</v>
      </c>
      <c r="D122" s="37"/>
      <c r="E122" s="37"/>
      <c r="F122" s="37"/>
      <c r="G122" s="37"/>
      <c r="H122" s="37"/>
      <c r="I122" s="151"/>
      <c r="J122" s="220">
        <f>BK122</f>
        <v>0</v>
      </c>
      <c r="K122" s="37"/>
      <c r="L122" s="41"/>
      <c r="M122" s="100"/>
      <c r="N122" s="221"/>
      <c r="O122" s="101"/>
      <c r="P122" s="222">
        <f>P123</f>
        <v>0</v>
      </c>
      <c r="Q122" s="101"/>
      <c r="R122" s="222">
        <f>R123</f>
        <v>0.49982280000000007</v>
      </c>
      <c r="S122" s="101"/>
      <c r="T122" s="223">
        <f>T123</f>
        <v>0.26400000000000001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74</v>
      </c>
      <c r="AU122" s="14" t="s">
        <v>112</v>
      </c>
      <c r="BK122" s="224">
        <f>BK123</f>
        <v>0</v>
      </c>
    </row>
    <row r="123" s="12" customFormat="1" ht="25.92" customHeight="1">
      <c r="A123" s="12"/>
      <c r="B123" s="225"/>
      <c r="C123" s="226"/>
      <c r="D123" s="227" t="s">
        <v>74</v>
      </c>
      <c r="E123" s="228" t="s">
        <v>185</v>
      </c>
      <c r="F123" s="228" t="s">
        <v>186</v>
      </c>
      <c r="G123" s="226"/>
      <c r="H123" s="226"/>
      <c r="I123" s="229"/>
      <c r="J123" s="230">
        <f>BK123</f>
        <v>0</v>
      </c>
      <c r="K123" s="226"/>
      <c r="L123" s="231"/>
      <c r="M123" s="232"/>
      <c r="N123" s="233"/>
      <c r="O123" s="233"/>
      <c r="P123" s="234">
        <f>P124</f>
        <v>0</v>
      </c>
      <c r="Q123" s="233"/>
      <c r="R123" s="234">
        <f>R124</f>
        <v>0.49982280000000007</v>
      </c>
      <c r="S123" s="233"/>
      <c r="T123" s="235">
        <f>T124</f>
        <v>0.26400000000000001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6" t="s">
        <v>87</v>
      </c>
      <c r="AT123" s="237" t="s">
        <v>74</v>
      </c>
      <c r="AU123" s="237" t="s">
        <v>75</v>
      </c>
      <c r="AY123" s="236" t="s">
        <v>132</v>
      </c>
      <c r="BK123" s="238">
        <f>BK124</f>
        <v>0</v>
      </c>
    </row>
    <row r="124" s="12" customFormat="1" ht="22.8" customHeight="1">
      <c r="A124" s="12"/>
      <c r="B124" s="225"/>
      <c r="C124" s="226"/>
      <c r="D124" s="227" t="s">
        <v>74</v>
      </c>
      <c r="E124" s="239" t="s">
        <v>187</v>
      </c>
      <c r="F124" s="239" t="s">
        <v>188</v>
      </c>
      <c r="G124" s="226"/>
      <c r="H124" s="226"/>
      <c r="I124" s="229"/>
      <c r="J124" s="240">
        <f>BK124</f>
        <v>0</v>
      </c>
      <c r="K124" s="226"/>
      <c r="L124" s="231"/>
      <c r="M124" s="232"/>
      <c r="N124" s="233"/>
      <c r="O124" s="233"/>
      <c r="P124" s="234">
        <f>SUM(P125:P161)</f>
        <v>0</v>
      </c>
      <c r="Q124" s="233"/>
      <c r="R124" s="234">
        <f>SUM(R125:R161)</f>
        <v>0.49982280000000007</v>
      </c>
      <c r="S124" s="233"/>
      <c r="T124" s="235">
        <f>SUM(T125:T161)</f>
        <v>0.26400000000000001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6" t="s">
        <v>87</v>
      </c>
      <c r="AT124" s="237" t="s">
        <v>74</v>
      </c>
      <c r="AU124" s="237" t="s">
        <v>82</v>
      </c>
      <c r="AY124" s="236" t="s">
        <v>132</v>
      </c>
      <c r="BK124" s="238">
        <f>SUM(BK125:BK161)</f>
        <v>0</v>
      </c>
    </row>
    <row r="125" s="2" customFormat="1" ht="21.75" customHeight="1">
      <c r="A125" s="35"/>
      <c r="B125" s="36"/>
      <c r="C125" s="241" t="s">
        <v>82</v>
      </c>
      <c r="D125" s="241" t="s">
        <v>135</v>
      </c>
      <c r="E125" s="242" t="s">
        <v>900</v>
      </c>
      <c r="F125" s="243" t="s">
        <v>901</v>
      </c>
      <c r="G125" s="244" t="s">
        <v>155</v>
      </c>
      <c r="H125" s="245">
        <v>6</v>
      </c>
      <c r="I125" s="246"/>
      <c r="J125" s="247">
        <f>ROUND(I125*H125,2)</f>
        <v>0</v>
      </c>
      <c r="K125" s="248"/>
      <c r="L125" s="41"/>
      <c r="M125" s="249" t="s">
        <v>1</v>
      </c>
      <c r="N125" s="250" t="s">
        <v>41</v>
      </c>
      <c r="O125" s="88"/>
      <c r="P125" s="251">
        <f>O125*H125</f>
        <v>0</v>
      </c>
      <c r="Q125" s="251">
        <v>0</v>
      </c>
      <c r="R125" s="251">
        <f>Q125*H125</f>
        <v>0</v>
      </c>
      <c r="S125" s="251">
        <v>0</v>
      </c>
      <c r="T125" s="252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53" t="s">
        <v>192</v>
      </c>
      <c r="AT125" s="253" t="s">
        <v>135</v>
      </c>
      <c r="AU125" s="253" t="s">
        <v>87</v>
      </c>
      <c r="AY125" s="14" t="s">
        <v>132</v>
      </c>
      <c r="BE125" s="254">
        <f>IF(N125="základná",J125,0)</f>
        <v>0</v>
      </c>
      <c r="BF125" s="254">
        <f>IF(N125="znížená",J125,0)</f>
        <v>0</v>
      </c>
      <c r="BG125" s="254">
        <f>IF(N125="zákl. prenesená",J125,0)</f>
        <v>0</v>
      </c>
      <c r="BH125" s="254">
        <f>IF(N125="zníž. prenesená",J125,0)</f>
        <v>0</v>
      </c>
      <c r="BI125" s="254">
        <f>IF(N125="nulová",J125,0)</f>
        <v>0</v>
      </c>
      <c r="BJ125" s="14" t="s">
        <v>87</v>
      </c>
      <c r="BK125" s="254">
        <f>ROUND(I125*H125,2)</f>
        <v>0</v>
      </c>
      <c r="BL125" s="14" t="s">
        <v>192</v>
      </c>
      <c r="BM125" s="253" t="s">
        <v>902</v>
      </c>
    </row>
    <row r="126" s="2" customFormat="1" ht="55.5" customHeight="1">
      <c r="A126" s="35"/>
      <c r="B126" s="36"/>
      <c r="C126" s="260" t="s">
        <v>87</v>
      </c>
      <c r="D126" s="260" t="s">
        <v>214</v>
      </c>
      <c r="E126" s="261" t="s">
        <v>903</v>
      </c>
      <c r="F126" s="262" t="s">
        <v>904</v>
      </c>
      <c r="G126" s="263" t="s">
        <v>155</v>
      </c>
      <c r="H126" s="264">
        <v>1</v>
      </c>
      <c r="I126" s="265"/>
      <c r="J126" s="266">
        <f>ROUND(I126*H126,2)</f>
        <v>0</v>
      </c>
      <c r="K126" s="267"/>
      <c r="L126" s="268"/>
      <c r="M126" s="269" t="s">
        <v>1</v>
      </c>
      <c r="N126" s="270" t="s">
        <v>41</v>
      </c>
      <c r="O126" s="88"/>
      <c r="P126" s="251">
        <f>O126*H126</f>
        <v>0</v>
      </c>
      <c r="Q126" s="251">
        <v>0.025000000000000001</v>
      </c>
      <c r="R126" s="251">
        <f>Q126*H126</f>
        <v>0.025000000000000001</v>
      </c>
      <c r="S126" s="251">
        <v>0</v>
      </c>
      <c r="T126" s="25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53" t="s">
        <v>249</v>
      </c>
      <c r="AT126" s="253" t="s">
        <v>214</v>
      </c>
      <c r="AU126" s="253" t="s">
        <v>87</v>
      </c>
      <c r="AY126" s="14" t="s">
        <v>132</v>
      </c>
      <c r="BE126" s="254">
        <f>IF(N126="základná",J126,0)</f>
        <v>0</v>
      </c>
      <c r="BF126" s="254">
        <f>IF(N126="znížená",J126,0)</f>
        <v>0</v>
      </c>
      <c r="BG126" s="254">
        <f>IF(N126="zákl. prenesená",J126,0)</f>
        <v>0</v>
      </c>
      <c r="BH126" s="254">
        <f>IF(N126="zníž. prenesená",J126,0)</f>
        <v>0</v>
      </c>
      <c r="BI126" s="254">
        <f>IF(N126="nulová",J126,0)</f>
        <v>0</v>
      </c>
      <c r="BJ126" s="14" t="s">
        <v>87</v>
      </c>
      <c r="BK126" s="254">
        <f>ROUND(I126*H126,2)</f>
        <v>0</v>
      </c>
      <c r="BL126" s="14" t="s">
        <v>192</v>
      </c>
      <c r="BM126" s="253" t="s">
        <v>905</v>
      </c>
    </row>
    <row r="127" s="2" customFormat="1" ht="55.5" customHeight="1">
      <c r="A127" s="35"/>
      <c r="B127" s="36"/>
      <c r="C127" s="260" t="s">
        <v>91</v>
      </c>
      <c r="D127" s="260" t="s">
        <v>214</v>
      </c>
      <c r="E127" s="261" t="s">
        <v>906</v>
      </c>
      <c r="F127" s="262" t="s">
        <v>907</v>
      </c>
      <c r="G127" s="263" t="s">
        <v>155</v>
      </c>
      <c r="H127" s="264">
        <v>1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41</v>
      </c>
      <c r="O127" s="88"/>
      <c r="P127" s="251">
        <f>O127*H127</f>
        <v>0</v>
      </c>
      <c r="Q127" s="251">
        <v>0.014999999999999999</v>
      </c>
      <c r="R127" s="251">
        <f>Q127*H127</f>
        <v>0.014999999999999999</v>
      </c>
      <c r="S127" s="251">
        <v>0</v>
      </c>
      <c r="T127" s="252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53" t="s">
        <v>249</v>
      </c>
      <c r="AT127" s="253" t="s">
        <v>214</v>
      </c>
      <c r="AU127" s="253" t="s">
        <v>87</v>
      </c>
      <c r="AY127" s="14" t="s">
        <v>132</v>
      </c>
      <c r="BE127" s="254">
        <f>IF(N127="základná",J127,0)</f>
        <v>0</v>
      </c>
      <c r="BF127" s="254">
        <f>IF(N127="znížená",J127,0)</f>
        <v>0</v>
      </c>
      <c r="BG127" s="254">
        <f>IF(N127="zákl. prenesená",J127,0)</f>
        <v>0</v>
      </c>
      <c r="BH127" s="254">
        <f>IF(N127="zníž. prenesená",J127,0)</f>
        <v>0</v>
      </c>
      <c r="BI127" s="254">
        <f>IF(N127="nulová",J127,0)</f>
        <v>0</v>
      </c>
      <c r="BJ127" s="14" t="s">
        <v>87</v>
      </c>
      <c r="BK127" s="254">
        <f>ROUND(I127*H127,2)</f>
        <v>0</v>
      </c>
      <c r="BL127" s="14" t="s">
        <v>192</v>
      </c>
      <c r="BM127" s="253" t="s">
        <v>908</v>
      </c>
    </row>
    <row r="128" s="2" customFormat="1" ht="55.5" customHeight="1">
      <c r="A128" s="35"/>
      <c r="B128" s="36"/>
      <c r="C128" s="260" t="s">
        <v>94</v>
      </c>
      <c r="D128" s="260" t="s">
        <v>214</v>
      </c>
      <c r="E128" s="261" t="s">
        <v>909</v>
      </c>
      <c r="F128" s="262" t="s">
        <v>910</v>
      </c>
      <c r="G128" s="263" t="s">
        <v>155</v>
      </c>
      <c r="H128" s="264">
        <v>1</v>
      </c>
      <c r="I128" s="265"/>
      <c r="J128" s="266">
        <f>ROUND(I128*H128,2)</f>
        <v>0</v>
      </c>
      <c r="K128" s="267"/>
      <c r="L128" s="268"/>
      <c r="M128" s="269" t="s">
        <v>1</v>
      </c>
      <c r="N128" s="270" t="s">
        <v>41</v>
      </c>
      <c r="O128" s="88"/>
      <c r="P128" s="251">
        <f>O128*H128</f>
        <v>0</v>
      </c>
      <c r="Q128" s="251">
        <v>0.014999999999999999</v>
      </c>
      <c r="R128" s="251">
        <f>Q128*H128</f>
        <v>0.014999999999999999</v>
      </c>
      <c r="S128" s="251">
        <v>0</v>
      </c>
      <c r="T128" s="25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53" t="s">
        <v>249</v>
      </c>
      <c r="AT128" s="253" t="s">
        <v>214</v>
      </c>
      <c r="AU128" s="253" t="s">
        <v>87</v>
      </c>
      <c r="AY128" s="14" t="s">
        <v>132</v>
      </c>
      <c r="BE128" s="254">
        <f>IF(N128="základná",J128,0)</f>
        <v>0</v>
      </c>
      <c r="BF128" s="254">
        <f>IF(N128="znížená",J128,0)</f>
        <v>0</v>
      </c>
      <c r="BG128" s="254">
        <f>IF(N128="zákl. prenesená",J128,0)</f>
        <v>0</v>
      </c>
      <c r="BH128" s="254">
        <f>IF(N128="zníž. prenesená",J128,0)</f>
        <v>0</v>
      </c>
      <c r="BI128" s="254">
        <f>IF(N128="nulová",J128,0)</f>
        <v>0</v>
      </c>
      <c r="BJ128" s="14" t="s">
        <v>87</v>
      </c>
      <c r="BK128" s="254">
        <f>ROUND(I128*H128,2)</f>
        <v>0</v>
      </c>
      <c r="BL128" s="14" t="s">
        <v>192</v>
      </c>
      <c r="BM128" s="253" t="s">
        <v>911</v>
      </c>
    </row>
    <row r="129" s="2" customFormat="1" ht="55.5" customHeight="1">
      <c r="A129" s="35"/>
      <c r="B129" s="36"/>
      <c r="C129" s="260" t="s">
        <v>97</v>
      </c>
      <c r="D129" s="260" t="s">
        <v>214</v>
      </c>
      <c r="E129" s="261" t="s">
        <v>912</v>
      </c>
      <c r="F129" s="262" t="s">
        <v>913</v>
      </c>
      <c r="G129" s="263" t="s">
        <v>155</v>
      </c>
      <c r="H129" s="264">
        <v>1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41</v>
      </c>
      <c r="O129" s="88"/>
      <c r="P129" s="251">
        <f>O129*H129</f>
        <v>0</v>
      </c>
      <c r="Q129" s="251">
        <v>0.025000000000000001</v>
      </c>
      <c r="R129" s="251">
        <f>Q129*H129</f>
        <v>0.025000000000000001</v>
      </c>
      <c r="S129" s="251">
        <v>0</v>
      </c>
      <c r="T129" s="25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53" t="s">
        <v>249</v>
      </c>
      <c r="AT129" s="253" t="s">
        <v>214</v>
      </c>
      <c r="AU129" s="253" t="s">
        <v>87</v>
      </c>
      <c r="AY129" s="14" t="s">
        <v>132</v>
      </c>
      <c r="BE129" s="254">
        <f>IF(N129="základná",J129,0)</f>
        <v>0</v>
      </c>
      <c r="BF129" s="254">
        <f>IF(N129="znížená",J129,0)</f>
        <v>0</v>
      </c>
      <c r="BG129" s="254">
        <f>IF(N129="zákl. prenesená",J129,0)</f>
        <v>0</v>
      </c>
      <c r="BH129" s="254">
        <f>IF(N129="zníž. prenesená",J129,0)</f>
        <v>0</v>
      </c>
      <c r="BI129" s="254">
        <f>IF(N129="nulová",J129,0)</f>
        <v>0</v>
      </c>
      <c r="BJ129" s="14" t="s">
        <v>87</v>
      </c>
      <c r="BK129" s="254">
        <f>ROUND(I129*H129,2)</f>
        <v>0</v>
      </c>
      <c r="BL129" s="14" t="s">
        <v>192</v>
      </c>
      <c r="BM129" s="253" t="s">
        <v>914</v>
      </c>
    </row>
    <row r="130" s="2" customFormat="1" ht="55.5" customHeight="1">
      <c r="A130" s="35"/>
      <c r="B130" s="36"/>
      <c r="C130" s="260" t="s">
        <v>100</v>
      </c>
      <c r="D130" s="260" t="s">
        <v>214</v>
      </c>
      <c r="E130" s="261" t="s">
        <v>915</v>
      </c>
      <c r="F130" s="262" t="s">
        <v>916</v>
      </c>
      <c r="G130" s="263" t="s">
        <v>155</v>
      </c>
      <c r="H130" s="264">
        <v>1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41</v>
      </c>
      <c r="O130" s="88"/>
      <c r="P130" s="251">
        <f>O130*H130</f>
        <v>0</v>
      </c>
      <c r="Q130" s="251">
        <v>0.025000000000000001</v>
      </c>
      <c r="R130" s="251">
        <f>Q130*H130</f>
        <v>0.025000000000000001</v>
      </c>
      <c r="S130" s="251">
        <v>0</v>
      </c>
      <c r="T130" s="25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249</v>
      </c>
      <c r="AT130" s="253" t="s">
        <v>214</v>
      </c>
      <c r="AU130" s="253" t="s">
        <v>87</v>
      </c>
      <c r="AY130" s="14" t="s">
        <v>132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87</v>
      </c>
      <c r="BK130" s="254">
        <f>ROUND(I130*H130,2)</f>
        <v>0</v>
      </c>
      <c r="BL130" s="14" t="s">
        <v>192</v>
      </c>
      <c r="BM130" s="253" t="s">
        <v>917</v>
      </c>
    </row>
    <row r="131" s="2" customFormat="1" ht="55.5" customHeight="1">
      <c r="A131" s="35"/>
      <c r="B131" s="36"/>
      <c r="C131" s="260" t="s">
        <v>157</v>
      </c>
      <c r="D131" s="260" t="s">
        <v>214</v>
      </c>
      <c r="E131" s="261" t="s">
        <v>918</v>
      </c>
      <c r="F131" s="262" t="s">
        <v>919</v>
      </c>
      <c r="G131" s="263" t="s">
        <v>155</v>
      </c>
      <c r="H131" s="264">
        <v>1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41</v>
      </c>
      <c r="O131" s="88"/>
      <c r="P131" s="251">
        <f>O131*H131</f>
        <v>0</v>
      </c>
      <c r="Q131" s="251">
        <v>0.025000000000000001</v>
      </c>
      <c r="R131" s="251">
        <f>Q131*H131</f>
        <v>0.025000000000000001</v>
      </c>
      <c r="S131" s="251">
        <v>0</v>
      </c>
      <c r="T131" s="25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249</v>
      </c>
      <c r="AT131" s="253" t="s">
        <v>214</v>
      </c>
      <c r="AU131" s="253" t="s">
        <v>87</v>
      </c>
      <c r="AY131" s="14" t="s">
        <v>132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87</v>
      </c>
      <c r="BK131" s="254">
        <f>ROUND(I131*H131,2)</f>
        <v>0</v>
      </c>
      <c r="BL131" s="14" t="s">
        <v>192</v>
      </c>
      <c r="BM131" s="253" t="s">
        <v>920</v>
      </c>
    </row>
    <row r="132" s="2" customFormat="1" ht="21.75" customHeight="1">
      <c r="A132" s="35"/>
      <c r="B132" s="36"/>
      <c r="C132" s="241" t="s">
        <v>161</v>
      </c>
      <c r="D132" s="241" t="s">
        <v>135</v>
      </c>
      <c r="E132" s="242" t="s">
        <v>921</v>
      </c>
      <c r="F132" s="243" t="s">
        <v>922</v>
      </c>
      <c r="G132" s="244" t="s">
        <v>155</v>
      </c>
      <c r="H132" s="245">
        <v>1</v>
      </c>
      <c r="I132" s="246"/>
      <c r="J132" s="247">
        <f>ROUND(I132*H132,2)</f>
        <v>0</v>
      </c>
      <c r="K132" s="248"/>
      <c r="L132" s="41"/>
      <c r="M132" s="249" t="s">
        <v>1</v>
      </c>
      <c r="N132" s="250" t="s">
        <v>41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192</v>
      </c>
      <c r="AT132" s="253" t="s">
        <v>135</v>
      </c>
      <c r="AU132" s="253" t="s">
        <v>87</v>
      </c>
      <c r="AY132" s="14" t="s">
        <v>132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87</v>
      </c>
      <c r="BK132" s="254">
        <f>ROUND(I132*H132,2)</f>
        <v>0</v>
      </c>
      <c r="BL132" s="14" t="s">
        <v>192</v>
      </c>
      <c r="BM132" s="253" t="s">
        <v>923</v>
      </c>
    </row>
    <row r="133" s="2" customFormat="1" ht="16.5" customHeight="1">
      <c r="A133" s="35"/>
      <c r="B133" s="36"/>
      <c r="C133" s="260" t="s">
        <v>133</v>
      </c>
      <c r="D133" s="260" t="s">
        <v>214</v>
      </c>
      <c r="E133" s="261" t="s">
        <v>924</v>
      </c>
      <c r="F133" s="262" t="s">
        <v>925</v>
      </c>
      <c r="G133" s="263" t="s">
        <v>342</v>
      </c>
      <c r="H133" s="264">
        <v>4.5999999999999996</v>
      </c>
      <c r="I133" s="265"/>
      <c r="J133" s="266">
        <f>ROUND(I133*H133,2)</f>
        <v>0</v>
      </c>
      <c r="K133" s="267"/>
      <c r="L133" s="268"/>
      <c r="M133" s="269" t="s">
        <v>1</v>
      </c>
      <c r="N133" s="270" t="s">
        <v>41</v>
      </c>
      <c r="O133" s="88"/>
      <c r="P133" s="251">
        <f>O133*H133</f>
        <v>0</v>
      </c>
      <c r="Q133" s="251">
        <v>0.001</v>
      </c>
      <c r="R133" s="251">
        <f>Q133*H133</f>
        <v>0.0045999999999999999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249</v>
      </c>
      <c r="AT133" s="253" t="s">
        <v>214</v>
      </c>
      <c r="AU133" s="253" t="s">
        <v>87</v>
      </c>
      <c r="AY133" s="14" t="s">
        <v>132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87</v>
      </c>
      <c r="BK133" s="254">
        <f>ROUND(I133*H133,2)</f>
        <v>0</v>
      </c>
      <c r="BL133" s="14" t="s">
        <v>192</v>
      </c>
      <c r="BM133" s="253" t="s">
        <v>926</v>
      </c>
    </row>
    <row r="134" s="2" customFormat="1" ht="33" customHeight="1">
      <c r="A134" s="35"/>
      <c r="B134" s="36"/>
      <c r="C134" s="241" t="s">
        <v>169</v>
      </c>
      <c r="D134" s="241" t="s">
        <v>135</v>
      </c>
      <c r="E134" s="242" t="s">
        <v>927</v>
      </c>
      <c r="F134" s="243" t="s">
        <v>928</v>
      </c>
      <c r="G134" s="244" t="s">
        <v>155</v>
      </c>
      <c r="H134" s="245">
        <v>5</v>
      </c>
      <c r="I134" s="246"/>
      <c r="J134" s="247">
        <f>ROUND(I134*H134,2)</f>
        <v>0</v>
      </c>
      <c r="K134" s="248"/>
      <c r="L134" s="41"/>
      <c r="M134" s="249" t="s">
        <v>1</v>
      </c>
      <c r="N134" s="250" t="s">
        <v>41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192</v>
      </c>
      <c r="AT134" s="253" t="s">
        <v>135</v>
      </c>
      <c r="AU134" s="253" t="s">
        <v>87</v>
      </c>
      <c r="AY134" s="14" t="s">
        <v>132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87</v>
      </c>
      <c r="BK134" s="254">
        <f>ROUND(I134*H134,2)</f>
        <v>0</v>
      </c>
      <c r="BL134" s="14" t="s">
        <v>192</v>
      </c>
      <c r="BM134" s="253" t="s">
        <v>929</v>
      </c>
    </row>
    <row r="135" s="2" customFormat="1" ht="55.5" customHeight="1">
      <c r="A135" s="35"/>
      <c r="B135" s="36"/>
      <c r="C135" s="260" t="s">
        <v>173</v>
      </c>
      <c r="D135" s="260" t="s">
        <v>214</v>
      </c>
      <c r="E135" s="261" t="s">
        <v>930</v>
      </c>
      <c r="F135" s="262" t="s">
        <v>931</v>
      </c>
      <c r="G135" s="263" t="s">
        <v>155</v>
      </c>
      <c r="H135" s="264">
        <v>5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41</v>
      </c>
      <c r="O135" s="88"/>
      <c r="P135" s="251">
        <f>O135*H135</f>
        <v>0</v>
      </c>
      <c r="Q135" s="251">
        <v>0.014</v>
      </c>
      <c r="R135" s="251">
        <f>Q135*H135</f>
        <v>0.070000000000000007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249</v>
      </c>
      <c r="AT135" s="253" t="s">
        <v>214</v>
      </c>
      <c r="AU135" s="253" t="s">
        <v>87</v>
      </c>
      <c r="AY135" s="14" t="s">
        <v>132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87</v>
      </c>
      <c r="BK135" s="254">
        <f>ROUND(I135*H135,2)</f>
        <v>0</v>
      </c>
      <c r="BL135" s="14" t="s">
        <v>192</v>
      </c>
      <c r="BM135" s="253" t="s">
        <v>932</v>
      </c>
    </row>
    <row r="136" s="2" customFormat="1" ht="21.75" customHeight="1">
      <c r="A136" s="35"/>
      <c r="B136" s="36"/>
      <c r="C136" s="241" t="s">
        <v>177</v>
      </c>
      <c r="D136" s="241" t="s">
        <v>135</v>
      </c>
      <c r="E136" s="242" t="s">
        <v>933</v>
      </c>
      <c r="F136" s="243" t="s">
        <v>934</v>
      </c>
      <c r="G136" s="244" t="s">
        <v>155</v>
      </c>
      <c r="H136" s="245">
        <v>1</v>
      </c>
      <c r="I136" s="246"/>
      <c r="J136" s="247">
        <f>ROUND(I136*H136,2)</f>
        <v>0</v>
      </c>
      <c r="K136" s="248"/>
      <c r="L136" s="41"/>
      <c r="M136" s="249" t="s">
        <v>1</v>
      </c>
      <c r="N136" s="250" t="s">
        <v>41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192</v>
      </c>
      <c r="AT136" s="253" t="s">
        <v>135</v>
      </c>
      <c r="AU136" s="253" t="s">
        <v>87</v>
      </c>
      <c r="AY136" s="14" t="s">
        <v>132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87</v>
      </c>
      <c r="BK136" s="254">
        <f>ROUND(I136*H136,2)</f>
        <v>0</v>
      </c>
      <c r="BL136" s="14" t="s">
        <v>192</v>
      </c>
      <c r="BM136" s="253" t="s">
        <v>935</v>
      </c>
    </row>
    <row r="137" s="2" customFormat="1" ht="21.75" customHeight="1">
      <c r="A137" s="35"/>
      <c r="B137" s="36"/>
      <c r="C137" s="260" t="s">
        <v>181</v>
      </c>
      <c r="D137" s="260" t="s">
        <v>214</v>
      </c>
      <c r="E137" s="261" t="s">
        <v>936</v>
      </c>
      <c r="F137" s="262" t="s">
        <v>937</v>
      </c>
      <c r="G137" s="263" t="s">
        <v>342</v>
      </c>
      <c r="H137" s="264">
        <v>4.0999999999999996</v>
      </c>
      <c r="I137" s="265"/>
      <c r="J137" s="266">
        <f>ROUND(I137*H137,2)</f>
        <v>0</v>
      </c>
      <c r="K137" s="267"/>
      <c r="L137" s="268"/>
      <c r="M137" s="269" t="s">
        <v>1</v>
      </c>
      <c r="N137" s="270" t="s">
        <v>41</v>
      </c>
      <c r="O137" s="88"/>
      <c r="P137" s="251">
        <f>O137*H137</f>
        <v>0</v>
      </c>
      <c r="Q137" s="251">
        <v>0.014</v>
      </c>
      <c r="R137" s="251">
        <f>Q137*H137</f>
        <v>0.0574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249</v>
      </c>
      <c r="AT137" s="253" t="s">
        <v>214</v>
      </c>
      <c r="AU137" s="253" t="s">
        <v>87</v>
      </c>
      <c r="AY137" s="14" t="s">
        <v>132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87</v>
      </c>
      <c r="BK137" s="254">
        <f>ROUND(I137*H137,2)</f>
        <v>0</v>
      </c>
      <c r="BL137" s="14" t="s">
        <v>192</v>
      </c>
      <c r="BM137" s="253" t="s">
        <v>938</v>
      </c>
    </row>
    <row r="138" s="2" customFormat="1" ht="16.5" customHeight="1">
      <c r="A138" s="35"/>
      <c r="B138" s="36"/>
      <c r="C138" s="260" t="s">
        <v>189</v>
      </c>
      <c r="D138" s="260" t="s">
        <v>214</v>
      </c>
      <c r="E138" s="261" t="s">
        <v>939</v>
      </c>
      <c r="F138" s="262" t="s">
        <v>940</v>
      </c>
      <c r="G138" s="263" t="s">
        <v>342</v>
      </c>
      <c r="H138" s="264">
        <v>4.0999999999999996</v>
      </c>
      <c r="I138" s="265"/>
      <c r="J138" s="266">
        <f>ROUND(I138*H138,2)</f>
        <v>0</v>
      </c>
      <c r="K138" s="267"/>
      <c r="L138" s="268"/>
      <c r="M138" s="269" t="s">
        <v>1</v>
      </c>
      <c r="N138" s="270" t="s">
        <v>41</v>
      </c>
      <c r="O138" s="88"/>
      <c r="P138" s="251">
        <f>O138*H138</f>
        <v>0</v>
      </c>
      <c r="Q138" s="251">
        <v>0.0023999999999999998</v>
      </c>
      <c r="R138" s="251">
        <f>Q138*H138</f>
        <v>0.0098399999999999981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249</v>
      </c>
      <c r="AT138" s="253" t="s">
        <v>214</v>
      </c>
      <c r="AU138" s="253" t="s">
        <v>87</v>
      </c>
      <c r="AY138" s="14" t="s">
        <v>132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87</v>
      </c>
      <c r="BK138" s="254">
        <f>ROUND(I138*H138,2)</f>
        <v>0</v>
      </c>
      <c r="BL138" s="14" t="s">
        <v>192</v>
      </c>
      <c r="BM138" s="253" t="s">
        <v>941</v>
      </c>
    </row>
    <row r="139" s="2" customFormat="1" ht="21.75" customHeight="1">
      <c r="A139" s="35"/>
      <c r="B139" s="36"/>
      <c r="C139" s="260" t="s">
        <v>196</v>
      </c>
      <c r="D139" s="260" t="s">
        <v>214</v>
      </c>
      <c r="E139" s="261" t="s">
        <v>942</v>
      </c>
      <c r="F139" s="262" t="s">
        <v>943</v>
      </c>
      <c r="G139" s="263" t="s">
        <v>155</v>
      </c>
      <c r="H139" s="264">
        <v>1</v>
      </c>
      <c r="I139" s="265"/>
      <c r="J139" s="266">
        <f>ROUND(I139*H139,2)</f>
        <v>0</v>
      </c>
      <c r="K139" s="267"/>
      <c r="L139" s="268"/>
      <c r="M139" s="269" t="s">
        <v>1</v>
      </c>
      <c r="N139" s="270" t="s">
        <v>41</v>
      </c>
      <c r="O139" s="88"/>
      <c r="P139" s="251">
        <f>O139*H139</f>
        <v>0</v>
      </c>
      <c r="Q139" s="251">
        <v>0.0023999999999999998</v>
      </c>
      <c r="R139" s="251">
        <f>Q139*H139</f>
        <v>0.0023999999999999998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249</v>
      </c>
      <c r="AT139" s="253" t="s">
        <v>214</v>
      </c>
      <c r="AU139" s="253" t="s">
        <v>87</v>
      </c>
      <c r="AY139" s="14" t="s">
        <v>132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87</v>
      </c>
      <c r="BK139" s="254">
        <f>ROUND(I139*H139,2)</f>
        <v>0</v>
      </c>
      <c r="BL139" s="14" t="s">
        <v>192</v>
      </c>
      <c r="BM139" s="253" t="s">
        <v>944</v>
      </c>
    </row>
    <row r="140" s="2" customFormat="1" ht="21.75" customHeight="1">
      <c r="A140" s="35"/>
      <c r="B140" s="36"/>
      <c r="C140" s="260" t="s">
        <v>192</v>
      </c>
      <c r="D140" s="260" t="s">
        <v>214</v>
      </c>
      <c r="E140" s="261" t="s">
        <v>945</v>
      </c>
      <c r="F140" s="262" t="s">
        <v>946</v>
      </c>
      <c r="G140" s="263" t="s">
        <v>155</v>
      </c>
      <c r="H140" s="264">
        <v>1</v>
      </c>
      <c r="I140" s="265"/>
      <c r="J140" s="266">
        <f>ROUND(I140*H140,2)</f>
        <v>0</v>
      </c>
      <c r="K140" s="267"/>
      <c r="L140" s="268"/>
      <c r="M140" s="269" t="s">
        <v>1</v>
      </c>
      <c r="N140" s="270" t="s">
        <v>41</v>
      </c>
      <c r="O140" s="88"/>
      <c r="P140" s="251">
        <f>O140*H140</f>
        <v>0</v>
      </c>
      <c r="Q140" s="251">
        <v>0.0023999999999999998</v>
      </c>
      <c r="R140" s="251">
        <f>Q140*H140</f>
        <v>0.0023999999999999998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249</v>
      </c>
      <c r="AT140" s="253" t="s">
        <v>214</v>
      </c>
      <c r="AU140" s="253" t="s">
        <v>87</v>
      </c>
      <c r="AY140" s="14" t="s">
        <v>132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87</v>
      </c>
      <c r="BK140" s="254">
        <f>ROUND(I140*H140,2)</f>
        <v>0</v>
      </c>
      <c r="BL140" s="14" t="s">
        <v>192</v>
      </c>
      <c r="BM140" s="253" t="s">
        <v>947</v>
      </c>
    </row>
    <row r="141" s="2" customFormat="1" ht="21.75" customHeight="1">
      <c r="A141" s="35"/>
      <c r="B141" s="36"/>
      <c r="C141" s="260" t="s">
        <v>258</v>
      </c>
      <c r="D141" s="260" t="s">
        <v>214</v>
      </c>
      <c r="E141" s="261" t="s">
        <v>948</v>
      </c>
      <c r="F141" s="262" t="s">
        <v>949</v>
      </c>
      <c r="G141" s="263" t="s">
        <v>155</v>
      </c>
      <c r="H141" s="264">
        <v>1</v>
      </c>
      <c r="I141" s="265"/>
      <c r="J141" s="266">
        <f>ROUND(I141*H141,2)</f>
        <v>0</v>
      </c>
      <c r="K141" s="267"/>
      <c r="L141" s="268"/>
      <c r="M141" s="269" t="s">
        <v>1</v>
      </c>
      <c r="N141" s="270" t="s">
        <v>41</v>
      </c>
      <c r="O141" s="88"/>
      <c r="P141" s="251">
        <f>O141*H141</f>
        <v>0</v>
      </c>
      <c r="Q141" s="251">
        <v>0.0023999999999999998</v>
      </c>
      <c r="R141" s="251">
        <f>Q141*H141</f>
        <v>0.0023999999999999998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249</v>
      </c>
      <c r="AT141" s="253" t="s">
        <v>214</v>
      </c>
      <c r="AU141" s="253" t="s">
        <v>87</v>
      </c>
      <c r="AY141" s="14" t="s">
        <v>132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87</v>
      </c>
      <c r="BK141" s="254">
        <f>ROUND(I141*H141,2)</f>
        <v>0</v>
      </c>
      <c r="BL141" s="14" t="s">
        <v>192</v>
      </c>
      <c r="BM141" s="253" t="s">
        <v>950</v>
      </c>
    </row>
    <row r="142" s="2" customFormat="1" ht="21.75" customHeight="1">
      <c r="A142" s="35"/>
      <c r="B142" s="36"/>
      <c r="C142" s="260" t="s">
        <v>262</v>
      </c>
      <c r="D142" s="260" t="s">
        <v>214</v>
      </c>
      <c r="E142" s="261" t="s">
        <v>951</v>
      </c>
      <c r="F142" s="262" t="s">
        <v>952</v>
      </c>
      <c r="G142" s="263" t="s">
        <v>342</v>
      </c>
      <c r="H142" s="264">
        <v>0.59999999999999998</v>
      </c>
      <c r="I142" s="265"/>
      <c r="J142" s="266">
        <f>ROUND(I142*H142,2)</f>
        <v>0</v>
      </c>
      <c r="K142" s="267"/>
      <c r="L142" s="268"/>
      <c r="M142" s="269" t="s">
        <v>1</v>
      </c>
      <c r="N142" s="270" t="s">
        <v>41</v>
      </c>
      <c r="O142" s="88"/>
      <c r="P142" s="251">
        <f>O142*H142</f>
        <v>0</v>
      </c>
      <c r="Q142" s="251">
        <v>0.0023999999999999998</v>
      </c>
      <c r="R142" s="251">
        <f>Q142*H142</f>
        <v>0.0014399999999999999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249</v>
      </c>
      <c r="AT142" s="253" t="s">
        <v>214</v>
      </c>
      <c r="AU142" s="253" t="s">
        <v>87</v>
      </c>
      <c r="AY142" s="14" t="s">
        <v>132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87</v>
      </c>
      <c r="BK142" s="254">
        <f>ROUND(I142*H142,2)</f>
        <v>0</v>
      </c>
      <c r="BL142" s="14" t="s">
        <v>192</v>
      </c>
      <c r="BM142" s="253" t="s">
        <v>953</v>
      </c>
    </row>
    <row r="143" s="2" customFormat="1" ht="16.5" customHeight="1">
      <c r="A143" s="35"/>
      <c r="B143" s="36"/>
      <c r="C143" s="260" t="s">
        <v>266</v>
      </c>
      <c r="D143" s="260" t="s">
        <v>214</v>
      </c>
      <c r="E143" s="261" t="s">
        <v>954</v>
      </c>
      <c r="F143" s="262" t="s">
        <v>955</v>
      </c>
      <c r="G143" s="263" t="s">
        <v>155</v>
      </c>
      <c r="H143" s="264">
        <v>3</v>
      </c>
      <c r="I143" s="265"/>
      <c r="J143" s="266">
        <f>ROUND(I143*H143,2)</f>
        <v>0</v>
      </c>
      <c r="K143" s="267"/>
      <c r="L143" s="268"/>
      <c r="M143" s="269" t="s">
        <v>1</v>
      </c>
      <c r="N143" s="270" t="s">
        <v>41</v>
      </c>
      <c r="O143" s="88"/>
      <c r="P143" s="251">
        <f>O143*H143</f>
        <v>0</v>
      </c>
      <c r="Q143" s="251">
        <v>0.0023999999999999998</v>
      </c>
      <c r="R143" s="251">
        <f>Q143*H143</f>
        <v>0.0071999999999999998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249</v>
      </c>
      <c r="AT143" s="253" t="s">
        <v>214</v>
      </c>
      <c r="AU143" s="253" t="s">
        <v>87</v>
      </c>
      <c r="AY143" s="14" t="s">
        <v>132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87</v>
      </c>
      <c r="BK143" s="254">
        <f>ROUND(I143*H143,2)</f>
        <v>0</v>
      </c>
      <c r="BL143" s="14" t="s">
        <v>192</v>
      </c>
      <c r="BM143" s="253" t="s">
        <v>956</v>
      </c>
    </row>
    <row r="144" s="2" customFormat="1" ht="16.5" customHeight="1">
      <c r="A144" s="35"/>
      <c r="B144" s="36"/>
      <c r="C144" s="260" t="s">
        <v>7</v>
      </c>
      <c r="D144" s="260" t="s">
        <v>214</v>
      </c>
      <c r="E144" s="261" t="s">
        <v>957</v>
      </c>
      <c r="F144" s="262" t="s">
        <v>958</v>
      </c>
      <c r="G144" s="263" t="s">
        <v>155</v>
      </c>
      <c r="H144" s="264">
        <v>1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41</v>
      </c>
      <c r="O144" s="88"/>
      <c r="P144" s="251">
        <f>O144*H144</f>
        <v>0</v>
      </c>
      <c r="Q144" s="251">
        <v>0.0023999999999999998</v>
      </c>
      <c r="R144" s="251">
        <f>Q144*H144</f>
        <v>0.0023999999999999998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249</v>
      </c>
      <c r="AT144" s="253" t="s">
        <v>214</v>
      </c>
      <c r="AU144" s="253" t="s">
        <v>87</v>
      </c>
      <c r="AY144" s="14" t="s">
        <v>132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87</v>
      </c>
      <c r="BK144" s="254">
        <f>ROUND(I144*H144,2)</f>
        <v>0</v>
      </c>
      <c r="BL144" s="14" t="s">
        <v>192</v>
      </c>
      <c r="BM144" s="253" t="s">
        <v>959</v>
      </c>
    </row>
    <row r="145" s="2" customFormat="1" ht="21.75" customHeight="1">
      <c r="A145" s="35"/>
      <c r="B145" s="36"/>
      <c r="C145" s="241" t="s">
        <v>273</v>
      </c>
      <c r="D145" s="241" t="s">
        <v>135</v>
      </c>
      <c r="E145" s="242" t="s">
        <v>960</v>
      </c>
      <c r="F145" s="243" t="s">
        <v>961</v>
      </c>
      <c r="G145" s="244" t="s">
        <v>155</v>
      </c>
      <c r="H145" s="245">
        <v>2</v>
      </c>
      <c r="I145" s="246"/>
      <c r="J145" s="247">
        <f>ROUND(I145*H145,2)</f>
        <v>0</v>
      </c>
      <c r="K145" s="248"/>
      <c r="L145" s="41"/>
      <c r="M145" s="249" t="s">
        <v>1</v>
      </c>
      <c r="N145" s="250" t="s">
        <v>41</v>
      </c>
      <c r="O145" s="88"/>
      <c r="P145" s="251">
        <f>O145*H145</f>
        <v>0</v>
      </c>
      <c r="Q145" s="251">
        <v>0</v>
      </c>
      <c r="R145" s="251">
        <f>Q145*H145</f>
        <v>0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192</v>
      </c>
      <c r="AT145" s="253" t="s">
        <v>135</v>
      </c>
      <c r="AU145" s="253" t="s">
        <v>87</v>
      </c>
      <c r="AY145" s="14" t="s">
        <v>132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87</v>
      </c>
      <c r="BK145" s="254">
        <f>ROUND(I145*H145,2)</f>
        <v>0</v>
      </c>
      <c r="BL145" s="14" t="s">
        <v>192</v>
      </c>
      <c r="BM145" s="253" t="s">
        <v>962</v>
      </c>
    </row>
    <row r="146" s="2" customFormat="1" ht="21.75" customHeight="1">
      <c r="A146" s="35"/>
      <c r="B146" s="36"/>
      <c r="C146" s="241" t="s">
        <v>277</v>
      </c>
      <c r="D146" s="241" t="s">
        <v>135</v>
      </c>
      <c r="E146" s="242" t="s">
        <v>963</v>
      </c>
      <c r="F146" s="243" t="s">
        <v>964</v>
      </c>
      <c r="G146" s="244" t="s">
        <v>155</v>
      </c>
      <c r="H146" s="245">
        <v>1</v>
      </c>
      <c r="I146" s="246"/>
      <c r="J146" s="247">
        <f>ROUND(I146*H146,2)</f>
        <v>0</v>
      </c>
      <c r="K146" s="248"/>
      <c r="L146" s="41"/>
      <c r="M146" s="249" t="s">
        <v>1</v>
      </c>
      <c r="N146" s="250" t="s">
        <v>41</v>
      </c>
      <c r="O146" s="88"/>
      <c r="P146" s="251">
        <f>O146*H146</f>
        <v>0</v>
      </c>
      <c r="Q146" s="251">
        <v>9.0000000000000006E-05</v>
      </c>
      <c r="R146" s="251">
        <f>Q146*H146</f>
        <v>9.0000000000000006E-05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192</v>
      </c>
      <c r="AT146" s="253" t="s">
        <v>135</v>
      </c>
      <c r="AU146" s="253" t="s">
        <v>87</v>
      </c>
      <c r="AY146" s="14" t="s">
        <v>132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87</v>
      </c>
      <c r="BK146" s="254">
        <f>ROUND(I146*H146,2)</f>
        <v>0</v>
      </c>
      <c r="BL146" s="14" t="s">
        <v>192</v>
      </c>
      <c r="BM146" s="253" t="s">
        <v>965</v>
      </c>
    </row>
    <row r="147" s="2" customFormat="1" ht="21.75" customHeight="1">
      <c r="A147" s="35"/>
      <c r="B147" s="36"/>
      <c r="C147" s="260" t="s">
        <v>281</v>
      </c>
      <c r="D147" s="260" t="s">
        <v>214</v>
      </c>
      <c r="E147" s="261" t="s">
        <v>966</v>
      </c>
      <c r="F147" s="262" t="s">
        <v>967</v>
      </c>
      <c r="G147" s="263" t="s">
        <v>155</v>
      </c>
      <c r="H147" s="264">
        <v>1</v>
      </c>
      <c r="I147" s="265"/>
      <c r="J147" s="266">
        <f>ROUND(I147*H147,2)</f>
        <v>0</v>
      </c>
      <c r="K147" s="267"/>
      <c r="L147" s="268"/>
      <c r="M147" s="269" t="s">
        <v>1</v>
      </c>
      <c r="N147" s="270" t="s">
        <v>41</v>
      </c>
      <c r="O147" s="88"/>
      <c r="P147" s="251">
        <f>O147*H147</f>
        <v>0</v>
      </c>
      <c r="Q147" s="251">
        <v>0.0012999999999999999</v>
      </c>
      <c r="R147" s="251">
        <f>Q147*H147</f>
        <v>0.0012999999999999999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249</v>
      </c>
      <c r="AT147" s="253" t="s">
        <v>214</v>
      </c>
      <c r="AU147" s="253" t="s">
        <v>87</v>
      </c>
      <c r="AY147" s="14" t="s">
        <v>132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87</v>
      </c>
      <c r="BK147" s="254">
        <f>ROUND(I147*H147,2)</f>
        <v>0</v>
      </c>
      <c r="BL147" s="14" t="s">
        <v>192</v>
      </c>
      <c r="BM147" s="253" t="s">
        <v>968</v>
      </c>
    </row>
    <row r="148" s="2" customFormat="1" ht="21.75" customHeight="1">
      <c r="A148" s="35"/>
      <c r="B148" s="36"/>
      <c r="C148" s="241" t="s">
        <v>287</v>
      </c>
      <c r="D148" s="241" t="s">
        <v>135</v>
      </c>
      <c r="E148" s="242" t="s">
        <v>969</v>
      </c>
      <c r="F148" s="243" t="s">
        <v>970</v>
      </c>
      <c r="G148" s="244" t="s">
        <v>155</v>
      </c>
      <c r="H148" s="245">
        <v>2</v>
      </c>
      <c r="I148" s="246"/>
      <c r="J148" s="247">
        <f>ROUND(I148*H148,2)</f>
        <v>0</v>
      </c>
      <c r="K148" s="248"/>
      <c r="L148" s="41"/>
      <c r="M148" s="249" t="s">
        <v>1</v>
      </c>
      <c r="N148" s="250" t="s">
        <v>41</v>
      </c>
      <c r="O148" s="88"/>
      <c r="P148" s="251">
        <f>O148*H148</f>
        <v>0</v>
      </c>
      <c r="Q148" s="251">
        <v>0</v>
      </c>
      <c r="R148" s="251">
        <f>Q148*H148</f>
        <v>0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192</v>
      </c>
      <c r="AT148" s="253" t="s">
        <v>135</v>
      </c>
      <c r="AU148" s="253" t="s">
        <v>87</v>
      </c>
      <c r="AY148" s="14" t="s">
        <v>132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87</v>
      </c>
      <c r="BK148" s="254">
        <f>ROUND(I148*H148,2)</f>
        <v>0</v>
      </c>
      <c r="BL148" s="14" t="s">
        <v>192</v>
      </c>
      <c r="BM148" s="253" t="s">
        <v>971</v>
      </c>
    </row>
    <row r="149" s="2" customFormat="1" ht="33" customHeight="1">
      <c r="A149" s="35"/>
      <c r="B149" s="36"/>
      <c r="C149" s="260" t="s">
        <v>291</v>
      </c>
      <c r="D149" s="260" t="s">
        <v>214</v>
      </c>
      <c r="E149" s="261" t="s">
        <v>972</v>
      </c>
      <c r="F149" s="262" t="s">
        <v>973</v>
      </c>
      <c r="G149" s="263" t="s">
        <v>142</v>
      </c>
      <c r="H149" s="264">
        <v>2.8199999999999998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41</v>
      </c>
      <c r="O149" s="88"/>
      <c r="P149" s="251">
        <f>O149*H149</f>
        <v>0</v>
      </c>
      <c r="Q149" s="251">
        <v>0.0051999999999999998</v>
      </c>
      <c r="R149" s="251">
        <f>Q149*H149</f>
        <v>0.014663999999999998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249</v>
      </c>
      <c r="AT149" s="253" t="s">
        <v>214</v>
      </c>
      <c r="AU149" s="253" t="s">
        <v>87</v>
      </c>
      <c r="AY149" s="14" t="s">
        <v>132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87</v>
      </c>
      <c r="BK149" s="254">
        <f>ROUND(I149*H149,2)</f>
        <v>0</v>
      </c>
      <c r="BL149" s="14" t="s">
        <v>192</v>
      </c>
      <c r="BM149" s="253" t="s">
        <v>974</v>
      </c>
    </row>
    <row r="150" s="2" customFormat="1" ht="21.75" customHeight="1">
      <c r="A150" s="35"/>
      <c r="B150" s="36"/>
      <c r="C150" s="260" t="s">
        <v>295</v>
      </c>
      <c r="D150" s="260" t="s">
        <v>214</v>
      </c>
      <c r="E150" s="261" t="s">
        <v>975</v>
      </c>
      <c r="F150" s="262" t="s">
        <v>976</v>
      </c>
      <c r="G150" s="263" t="s">
        <v>142</v>
      </c>
      <c r="H150" s="264">
        <v>0.54000000000000004</v>
      </c>
      <c r="I150" s="265"/>
      <c r="J150" s="266">
        <f>ROUND(I150*H150,2)</f>
        <v>0</v>
      </c>
      <c r="K150" s="267"/>
      <c r="L150" s="268"/>
      <c r="M150" s="269" t="s">
        <v>1</v>
      </c>
      <c r="N150" s="270" t="s">
        <v>41</v>
      </c>
      <c r="O150" s="88"/>
      <c r="P150" s="251">
        <f>O150*H150</f>
        <v>0</v>
      </c>
      <c r="Q150" s="251">
        <v>0.0052199999999999998</v>
      </c>
      <c r="R150" s="251">
        <f>Q150*H150</f>
        <v>0.0028188000000000002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249</v>
      </c>
      <c r="AT150" s="253" t="s">
        <v>214</v>
      </c>
      <c r="AU150" s="253" t="s">
        <v>87</v>
      </c>
      <c r="AY150" s="14" t="s">
        <v>132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87</v>
      </c>
      <c r="BK150" s="254">
        <f>ROUND(I150*H150,2)</f>
        <v>0</v>
      </c>
      <c r="BL150" s="14" t="s">
        <v>192</v>
      </c>
      <c r="BM150" s="253" t="s">
        <v>977</v>
      </c>
    </row>
    <row r="151" s="2" customFormat="1" ht="21.75" customHeight="1">
      <c r="A151" s="35"/>
      <c r="B151" s="36"/>
      <c r="C151" s="241" t="s">
        <v>301</v>
      </c>
      <c r="D151" s="241" t="s">
        <v>135</v>
      </c>
      <c r="E151" s="242" t="s">
        <v>978</v>
      </c>
      <c r="F151" s="243" t="s">
        <v>979</v>
      </c>
      <c r="G151" s="244" t="s">
        <v>155</v>
      </c>
      <c r="H151" s="245">
        <v>1</v>
      </c>
      <c r="I151" s="246"/>
      <c r="J151" s="247">
        <f>ROUND(I151*H151,2)</f>
        <v>0</v>
      </c>
      <c r="K151" s="248"/>
      <c r="L151" s="41"/>
      <c r="M151" s="249" t="s">
        <v>1</v>
      </c>
      <c r="N151" s="250" t="s">
        <v>41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192</v>
      </c>
      <c r="AT151" s="253" t="s">
        <v>135</v>
      </c>
      <c r="AU151" s="253" t="s">
        <v>87</v>
      </c>
      <c r="AY151" s="14" t="s">
        <v>132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87</v>
      </c>
      <c r="BK151" s="254">
        <f>ROUND(I151*H151,2)</f>
        <v>0</v>
      </c>
      <c r="BL151" s="14" t="s">
        <v>192</v>
      </c>
      <c r="BM151" s="253" t="s">
        <v>980</v>
      </c>
    </row>
    <row r="152" s="2" customFormat="1" ht="33" customHeight="1">
      <c r="A152" s="35"/>
      <c r="B152" s="36"/>
      <c r="C152" s="260" t="s">
        <v>305</v>
      </c>
      <c r="D152" s="260" t="s">
        <v>214</v>
      </c>
      <c r="E152" s="261" t="s">
        <v>981</v>
      </c>
      <c r="F152" s="262" t="s">
        <v>982</v>
      </c>
      <c r="G152" s="263" t="s">
        <v>155</v>
      </c>
      <c r="H152" s="264">
        <v>1</v>
      </c>
      <c r="I152" s="265"/>
      <c r="J152" s="266">
        <f>ROUND(I152*H152,2)</f>
        <v>0</v>
      </c>
      <c r="K152" s="267"/>
      <c r="L152" s="268"/>
      <c r="M152" s="269" t="s">
        <v>1</v>
      </c>
      <c r="N152" s="270" t="s">
        <v>41</v>
      </c>
      <c r="O152" s="88"/>
      <c r="P152" s="251">
        <f>O152*H152</f>
        <v>0</v>
      </c>
      <c r="Q152" s="251">
        <v>0.049000000000000002</v>
      </c>
      <c r="R152" s="251">
        <f>Q152*H152</f>
        <v>0.049000000000000002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249</v>
      </c>
      <c r="AT152" s="253" t="s">
        <v>214</v>
      </c>
      <c r="AU152" s="253" t="s">
        <v>87</v>
      </c>
      <c r="AY152" s="14" t="s">
        <v>132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87</v>
      </c>
      <c r="BK152" s="254">
        <f>ROUND(I152*H152,2)</f>
        <v>0</v>
      </c>
      <c r="BL152" s="14" t="s">
        <v>192</v>
      </c>
      <c r="BM152" s="253" t="s">
        <v>983</v>
      </c>
    </row>
    <row r="153" s="2" customFormat="1" ht="21.75" customHeight="1">
      <c r="A153" s="35"/>
      <c r="B153" s="36"/>
      <c r="C153" s="241" t="s">
        <v>309</v>
      </c>
      <c r="D153" s="241" t="s">
        <v>135</v>
      </c>
      <c r="E153" s="242" t="s">
        <v>984</v>
      </c>
      <c r="F153" s="243" t="s">
        <v>985</v>
      </c>
      <c r="G153" s="244" t="s">
        <v>155</v>
      </c>
      <c r="H153" s="245">
        <v>1</v>
      </c>
      <c r="I153" s="246"/>
      <c r="J153" s="247">
        <f>ROUND(I153*H153,2)</f>
        <v>0</v>
      </c>
      <c r="K153" s="248"/>
      <c r="L153" s="41"/>
      <c r="M153" s="249" t="s">
        <v>1</v>
      </c>
      <c r="N153" s="250" t="s">
        <v>41</v>
      </c>
      <c r="O153" s="88"/>
      <c r="P153" s="251">
        <f>O153*H153</f>
        <v>0</v>
      </c>
      <c r="Q153" s="251">
        <v>0</v>
      </c>
      <c r="R153" s="251">
        <f>Q153*H153</f>
        <v>0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192</v>
      </c>
      <c r="AT153" s="253" t="s">
        <v>135</v>
      </c>
      <c r="AU153" s="253" t="s">
        <v>87</v>
      </c>
      <c r="AY153" s="14" t="s">
        <v>132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87</v>
      </c>
      <c r="BK153" s="254">
        <f>ROUND(I153*H153,2)</f>
        <v>0</v>
      </c>
      <c r="BL153" s="14" t="s">
        <v>192</v>
      </c>
      <c r="BM153" s="253" t="s">
        <v>986</v>
      </c>
    </row>
    <row r="154" s="2" customFormat="1" ht="21.75" customHeight="1">
      <c r="A154" s="35"/>
      <c r="B154" s="36"/>
      <c r="C154" s="260" t="s">
        <v>315</v>
      </c>
      <c r="D154" s="260" t="s">
        <v>214</v>
      </c>
      <c r="E154" s="261" t="s">
        <v>987</v>
      </c>
      <c r="F154" s="262" t="s">
        <v>988</v>
      </c>
      <c r="G154" s="263" t="s">
        <v>155</v>
      </c>
      <c r="H154" s="264">
        <v>1</v>
      </c>
      <c r="I154" s="265"/>
      <c r="J154" s="266">
        <f>ROUND(I154*H154,2)</f>
        <v>0</v>
      </c>
      <c r="K154" s="267"/>
      <c r="L154" s="268"/>
      <c r="M154" s="269" t="s">
        <v>1</v>
      </c>
      <c r="N154" s="270" t="s">
        <v>41</v>
      </c>
      <c r="O154" s="88"/>
      <c r="P154" s="251">
        <f>O154*H154</f>
        <v>0</v>
      </c>
      <c r="Q154" s="251">
        <v>0.011310000000000001</v>
      </c>
      <c r="R154" s="251">
        <f>Q154*H154</f>
        <v>0.011310000000000001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249</v>
      </c>
      <c r="AT154" s="253" t="s">
        <v>214</v>
      </c>
      <c r="AU154" s="253" t="s">
        <v>87</v>
      </c>
      <c r="AY154" s="14" t="s">
        <v>132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87</v>
      </c>
      <c r="BK154" s="254">
        <f>ROUND(I154*H154,2)</f>
        <v>0</v>
      </c>
      <c r="BL154" s="14" t="s">
        <v>192</v>
      </c>
      <c r="BM154" s="253" t="s">
        <v>989</v>
      </c>
    </row>
    <row r="155" s="2" customFormat="1" ht="21.75" customHeight="1">
      <c r="A155" s="35"/>
      <c r="B155" s="36"/>
      <c r="C155" s="241" t="s">
        <v>319</v>
      </c>
      <c r="D155" s="241" t="s">
        <v>135</v>
      </c>
      <c r="E155" s="242" t="s">
        <v>990</v>
      </c>
      <c r="F155" s="243" t="s">
        <v>991</v>
      </c>
      <c r="G155" s="244" t="s">
        <v>155</v>
      </c>
      <c r="H155" s="245">
        <v>1</v>
      </c>
      <c r="I155" s="246"/>
      <c r="J155" s="247">
        <f>ROUND(I155*H155,2)</f>
        <v>0</v>
      </c>
      <c r="K155" s="248"/>
      <c r="L155" s="41"/>
      <c r="M155" s="249" t="s">
        <v>1</v>
      </c>
      <c r="N155" s="250" t="s">
        <v>41</v>
      </c>
      <c r="O155" s="88"/>
      <c r="P155" s="251">
        <f>O155*H155</f>
        <v>0</v>
      </c>
      <c r="Q155" s="251">
        <v>0</v>
      </c>
      <c r="R155" s="251">
        <f>Q155*H155</f>
        <v>0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192</v>
      </c>
      <c r="AT155" s="253" t="s">
        <v>135</v>
      </c>
      <c r="AU155" s="253" t="s">
        <v>87</v>
      </c>
      <c r="AY155" s="14" t="s">
        <v>132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87</v>
      </c>
      <c r="BK155" s="254">
        <f>ROUND(I155*H155,2)</f>
        <v>0</v>
      </c>
      <c r="BL155" s="14" t="s">
        <v>192</v>
      </c>
      <c r="BM155" s="253" t="s">
        <v>992</v>
      </c>
    </row>
    <row r="156" s="2" customFormat="1" ht="55.5" customHeight="1">
      <c r="A156" s="35"/>
      <c r="B156" s="36"/>
      <c r="C156" s="260" t="s">
        <v>249</v>
      </c>
      <c r="D156" s="260" t="s">
        <v>214</v>
      </c>
      <c r="E156" s="261" t="s">
        <v>993</v>
      </c>
      <c r="F156" s="262" t="s">
        <v>994</v>
      </c>
      <c r="G156" s="263" t="s">
        <v>995</v>
      </c>
      <c r="H156" s="264">
        <v>1</v>
      </c>
      <c r="I156" s="265"/>
      <c r="J156" s="266">
        <f>ROUND(I156*H156,2)</f>
        <v>0</v>
      </c>
      <c r="K156" s="267"/>
      <c r="L156" s="268"/>
      <c r="M156" s="269" t="s">
        <v>1</v>
      </c>
      <c r="N156" s="270" t="s">
        <v>41</v>
      </c>
      <c r="O156" s="88"/>
      <c r="P156" s="251">
        <f>O156*H156</f>
        <v>0</v>
      </c>
      <c r="Q156" s="251">
        <v>0.0075599999999999999</v>
      </c>
      <c r="R156" s="251">
        <f>Q156*H156</f>
        <v>0.0075599999999999999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249</v>
      </c>
      <c r="AT156" s="253" t="s">
        <v>214</v>
      </c>
      <c r="AU156" s="253" t="s">
        <v>87</v>
      </c>
      <c r="AY156" s="14" t="s">
        <v>132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87</v>
      </c>
      <c r="BK156" s="254">
        <f>ROUND(I156*H156,2)</f>
        <v>0</v>
      </c>
      <c r="BL156" s="14" t="s">
        <v>192</v>
      </c>
      <c r="BM156" s="253" t="s">
        <v>996</v>
      </c>
    </row>
    <row r="157" s="2" customFormat="1" ht="16.5" customHeight="1">
      <c r="A157" s="35"/>
      <c r="B157" s="36"/>
      <c r="C157" s="241" t="s">
        <v>327</v>
      </c>
      <c r="D157" s="241" t="s">
        <v>135</v>
      </c>
      <c r="E157" s="242" t="s">
        <v>997</v>
      </c>
      <c r="F157" s="243" t="s">
        <v>998</v>
      </c>
      <c r="G157" s="244" t="s">
        <v>155</v>
      </c>
      <c r="H157" s="245">
        <v>1</v>
      </c>
      <c r="I157" s="246"/>
      <c r="J157" s="247">
        <f>ROUND(I157*H157,2)</f>
        <v>0</v>
      </c>
      <c r="K157" s="248"/>
      <c r="L157" s="41"/>
      <c r="M157" s="249" t="s">
        <v>1</v>
      </c>
      <c r="N157" s="250" t="s">
        <v>41</v>
      </c>
      <c r="O157" s="88"/>
      <c r="P157" s="251">
        <f>O157*H157</f>
        <v>0</v>
      </c>
      <c r="Q157" s="251">
        <v>0</v>
      </c>
      <c r="R157" s="251">
        <f>Q157*H157</f>
        <v>0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192</v>
      </c>
      <c r="AT157" s="253" t="s">
        <v>135</v>
      </c>
      <c r="AU157" s="253" t="s">
        <v>87</v>
      </c>
      <c r="AY157" s="14" t="s">
        <v>132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87</v>
      </c>
      <c r="BK157" s="254">
        <f>ROUND(I157*H157,2)</f>
        <v>0</v>
      </c>
      <c r="BL157" s="14" t="s">
        <v>192</v>
      </c>
      <c r="BM157" s="253" t="s">
        <v>999</v>
      </c>
    </row>
    <row r="158" s="2" customFormat="1" ht="21.75" customHeight="1">
      <c r="A158" s="35"/>
      <c r="B158" s="36"/>
      <c r="C158" s="260" t="s">
        <v>445</v>
      </c>
      <c r="D158" s="260" t="s">
        <v>214</v>
      </c>
      <c r="E158" s="261" t="s">
        <v>1000</v>
      </c>
      <c r="F158" s="262" t="s">
        <v>1001</v>
      </c>
      <c r="G158" s="263" t="s">
        <v>995</v>
      </c>
      <c r="H158" s="264">
        <v>1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41</v>
      </c>
      <c r="O158" s="88"/>
      <c r="P158" s="251">
        <f>O158*H158</f>
        <v>0</v>
      </c>
      <c r="Q158" s="251">
        <v>0.078</v>
      </c>
      <c r="R158" s="251">
        <f>Q158*H158</f>
        <v>0.078</v>
      </c>
      <c r="S158" s="251">
        <v>0</v>
      </c>
      <c r="T158" s="25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249</v>
      </c>
      <c r="AT158" s="253" t="s">
        <v>214</v>
      </c>
      <c r="AU158" s="253" t="s">
        <v>87</v>
      </c>
      <c r="AY158" s="14" t="s">
        <v>132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87</v>
      </c>
      <c r="BK158" s="254">
        <f>ROUND(I158*H158,2)</f>
        <v>0</v>
      </c>
      <c r="BL158" s="14" t="s">
        <v>192</v>
      </c>
      <c r="BM158" s="253" t="s">
        <v>1002</v>
      </c>
    </row>
    <row r="159" s="2" customFormat="1" ht="21.75" customHeight="1">
      <c r="A159" s="35"/>
      <c r="B159" s="36"/>
      <c r="C159" s="241" t="s">
        <v>449</v>
      </c>
      <c r="D159" s="241" t="s">
        <v>135</v>
      </c>
      <c r="E159" s="242" t="s">
        <v>1003</v>
      </c>
      <c r="F159" s="243" t="s">
        <v>1004</v>
      </c>
      <c r="G159" s="244" t="s">
        <v>155</v>
      </c>
      <c r="H159" s="245">
        <v>3</v>
      </c>
      <c r="I159" s="246"/>
      <c r="J159" s="247">
        <f>ROUND(I159*H159,2)</f>
        <v>0</v>
      </c>
      <c r="K159" s="248"/>
      <c r="L159" s="41"/>
      <c r="M159" s="249" t="s">
        <v>1</v>
      </c>
      <c r="N159" s="250" t="s">
        <v>41</v>
      </c>
      <c r="O159" s="88"/>
      <c r="P159" s="251">
        <f>O159*H159</f>
        <v>0</v>
      </c>
      <c r="Q159" s="251">
        <v>0</v>
      </c>
      <c r="R159" s="251">
        <f>Q159*H159</f>
        <v>0</v>
      </c>
      <c r="S159" s="251">
        <v>0.087999999999999995</v>
      </c>
      <c r="T159" s="252">
        <f>S159*H159</f>
        <v>0.26400000000000001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192</v>
      </c>
      <c r="AT159" s="253" t="s">
        <v>135</v>
      </c>
      <c r="AU159" s="253" t="s">
        <v>87</v>
      </c>
      <c r="AY159" s="14" t="s">
        <v>132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87</v>
      </c>
      <c r="BK159" s="254">
        <f>ROUND(I159*H159,2)</f>
        <v>0</v>
      </c>
      <c r="BL159" s="14" t="s">
        <v>192</v>
      </c>
      <c r="BM159" s="253" t="s">
        <v>1005</v>
      </c>
    </row>
    <row r="160" s="2" customFormat="1" ht="21.75" customHeight="1">
      <c r="A160" s="35"/>
      <c r="B160" s="36"/>
      <c r="C160" s="260" t="s">
        <v>453</v>
      </c>
      <c r="D160" s="260" t="s">
        <v>214</v>
      </c>
      <c r="E160" s="261" t="s">
        <v>1006</v>
      </c>
      <c r="F160" s="262" t="s">
        <v>1007</v>
      </c>
      <c r="G160" s="263" t="s">
        <v>155</v>
      </c>
      <c r="H160" s="264">
        <v>3</v>
      </c>
      <c r="I160" s="265"/>
      <c r="J160" s="266">
        <f>ROUND(I160*H160,2)</f>
        <v>0</v>
      </c>
      <c r="K160" s="267"/>
      <c r="L160" s="268"/>
      <c r="M160" s="269" t="s">
        <v>1</v>
      </c>
      <c r="N160" s="270" t="s">
        <v>41</v>
      </c>
      <c r="O160" s="88"/>
      <c r="P160" s="251">
        <f>O160*H160</f>
        <v>0</v>
      </c>
      <c r="Q160" s="251">
        <v>0.014999999999999999</v>
      </c>
      <c r="R160" s="251">
        <f>Q160*H160</f>
        <v>0.044999999999999998</v>
      </c>
      <c r="S160" s="251">
        <v>0</v>
      </c>
      <c r="T160" s="25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3" t="s">
        <v>249</v>
      </c>
      <c r="AT160" s="253" t="s">
        <v>214</v>
      </c>
      <c r="AU160" s="253" t="s">
        <v>87</v>
      </c>
      <c r="AY160" s="14" t="s">
        <v>132</v>
      </c>
      <c r="BE160" s="254">
        <f>IF(N160="základná",J160,0)</f>
        <v>0</v>
      </c>
      <c r="BF160" s="254">
        <f>IF(N160="znížená",J160,0)</f>
        <v>0</v>
      </c>
      <c r="BG160" s="254">
        <f>IF(N160="zákl. prenesená",J160,0)</f>
        <v>0</v>
      </c>
      <c r="BH160" s="254">
        <f>IF(N160="zníž. prenesená",J160,0)</f>
        <v>0</v>
      </c>
      <c r="BI160" s="254">
        <f>IF(N160="nulová",J160,0)</f>
        <v>0</v>
      </c>
      <c r="BJ160" s="14" t="s">
        <v>87</v>
      </c>
      <c r="BK160" s="254">
        <f>ROUND(I160*H160,2)</f>
        <v>0</v>
      </c>
      <c r="BL160" s="14" t="s">
        <v>192</v>
      </c>
      <c r="BM160" s="253" t="s">
        <v>1008</v>
      </c>
    </row>
    <row r="161" s="2" customFormat="1" ht="21.75" customHeight="1">
      <c r="A161" s="35"/>
      <c r="B161" s="36"/>
      <c r="C161" s="241" t="s">
        <v>459</v>
      </c>
      <c r="D161" s="241" t="s">
        <v>135</v>
      </c>
      <c r="E161" s="242" t="s">
        <v>282</v>
      </c>
      <c r="F161" s="243" t="s">
        <v>283</v>
      </c>
      <c r="G161" s="244" t="s">
        <v>167</v>
      </c>
      <c r="H161" s="245">
        <v>0.5</v>
      </c>
      <c r="I161" s="246"/>
      <c r="J161" s="247">
        <f>ROUND(I161*H161,2)</f>
        <v>0</v>
      </c>
      <c r="K161" s="248"/>
      <c r="L161" s="41"/>
      <c r="M161" s="255" t="s">
        <v>1</v>
      </c>
      <c r="N161" s="256" t="s">
        <v>41</v>
      </c>
      <c r="O161" s="257"/>
      <c r="P161" s="258">
        <f>O161*H161</f>
        <v>0</v>
      </c>
      <c r="Q161" s="258">
        <v>0</v>
      </c>
      <c r="R161" s="258">
        <f>Q161*H161</f>
        <v>0</v>
      </c>
      <c r="S161" s="258">
        <v>0</v>
      </c>
      <c r="T161" s="25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192</v>
      </c>
      <c r="AT161" s="253" t="s">
        <v>135</v>
      </c>
      <c r="AU161" s="253" t="s">
        <v>87</v>
      </c>
      <c r="AY161" s="14" t="s">
        <v>132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87</v>
      </c>
      <c r="BK161" s="254">
        <f>ROUND(I161*H161,2)</f>
        <v>0</v>
      </c>
      <c r="BL161" s="14" t="s">
        <v>192</v>
      </c>
      <c r="BM161" s="253" t="s">
        <v>1009</v>
      </c>
    </row>
    <row r="162" s="2" customFormat="1" ht="6.96" customHeight="1">
      <c r="A162" s="35"/>
      <c r="B162" s="63"/>
      <c r="C162" s="64"/>
      <c r="D162" s="64"/>
      <c r="E162" s="64"/>
      <c r="F162" s="64"/>
      <c r="G162" s="64"/>
      <c r="H162" s="64"/>
      <c r="I162" s="189"/>
      <c r="J162" s="64"/>
      <c r="K162" s="64"/>
      <c r="L162" s="41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</sheetData>
  <sheetProtection sheet="1" autoFilter="0" formatColumns="0" formatRows="0" objects="1" scenarios="1" spinCount="100000" saltValue="0QmtyK21BJZu2leTGU1GbRcUs/O+JaAaNabVN14gFhLHyHI79dhpNBWA2TJdDCDW3MFUBq2IQHP976M+XaSQAw==" hashValue="Wnjdud4TyCktAio+Kz/ifgSS7VMm6+UycRzvZpkn6lmAmmzcJ8PqypcwB4VG76k//EeRSsZuyApsl+hvEO+Lxg==" algorithmName="SHA-512" password="CC35"/>
  <autoFilter ref="C121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12345-PC\12345</dc:creator>
  <cp:lastModifiedBy>12345-PC\12345</cp:lastModifiedBy>
  <dcterms:created xsi:type="dcterms:W3CDTF">2020-02-27T18:47:06Z</dcterms:created>
  <dcterms:modified xsi:type="dcterms:W3CDTF">2020-02-27T18:47:21Z</dcterms:modified>
</cp:coreProperties>
</file>