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D-DRS- ZŠ STARÁ ĽUBOVŇA\CD-DRS- ZŠ STARÁ ĽUBOVŇA\01_Textová časť\04_Výkaz výmer\"/>
    </mc:Choice>
  </mc:AlternateContent>
  <bookViews>
    <workbookView xWindow="3195" yWindow="3195" windowWidth="21600" windowHeight="11385" firstSheet="2" activeTab="10"/>
  </bookViews>
  <sheets>
    <sheet name="Rekapitulácia" sheetId="1" r:id="rId1"/>
    <sheet name="Krycí list stavby" sheetId="2" r:id="rId2"/>
    <sheet name="Kryci_list 12981" sheetId="3" r:id="rId3"/>
    <sheet name="Rekap 12981" sheetId="4" r:id="rId4"/>
    <sheet name="SO 12981" sheetId="5" r:id="rId5"/>
    <sheet name="Kryci_list 12983" sheetId="6" r:id="rId6"/>
    <sheet name="Rekap 12983" sheetId="7" r:id="rId7"/>
    <sheet name="SO 12983" sheetId="8" r:id="rId8"/>
    <sheet name="Kryci_list 12984" sheetId="9" r:id="rId9"/>
    <sheet name="Rekap 12984" sheetId="10" r:id="rId10"/>
    <sheet name="SO 12984" sheetId="11" r:id="rId11"/>
  </sheets>
  <definedNames>
    <definedName name="_xlnm.Print_Titles" localSheetId="3">'Rekap 12981'!$9:$9</definedName>
    <definedName name="_xlnm.Print_Titles" localSheetId="6">'Rekap 12983'!$9:$9</definedName>
    <definedName name="_xlnm.Print_Titles" localSheetId="9">'Rekap 12984'!$9:$9</definedName>
    <definedName name="_xlnm.Print_Titles" localSheetId="4">'SO 12981'!$8:$8</definedName>
    <definedName name="_xlnm.Print_Titles" localSheetId="7">'SO 12983'!$8:$8</definedName>
    <definedName name="_xlnm.Print_Titles" localSheetId="10">'SO 12984'!$8:$8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2" l="1"/>
  <c r="J18" i="2"/>
  <c r="J17" i="2"/>
  <c r="J16" i="2"/>
  <c r="F10" i="1"/>
  <c r="E10" i="1"/>
  <c r="D10" i="1"/>
  <c r="E9" i="1"/>
  <c r="E8" i="1"/>
  <c r="E7" i="1"/>
  <c r="J17" i="9"/>
  <c r="K9" i="1"/>
  <c r="I30" i="9"/>
  <c r="J30" i="9" s="1"/>
  <c r="Z89" i="11"/>
  <c r="S88" i="11"/>
  <c r="E27" i="10" s="1"/>
  <c r="S86" i="11"/>
  <c r="E26" i="10" s="1"/>
  <c r="V86" i="11"/>
  <c r="F26" i="10" s="1"/>
  <c r="G86" i="11"/>
  <c r="K85" i="11"/>
  <c r="J85" i="11"/>
  <c r="M85" i="11"/>
  <c r="L85" i="11"/>
  <c r="I85" i="11"/>
  <c r="S79" i="11"/>
  <c r="E22" i="10" s="1"/>
  <c r="V79" i="11"/>
  <c r="F22" i="10" s="1"/>
  <c r="K78" i="11"/>
  <c r="J78" i="11"/>
  <c r="M78" i="11"/>
  <c r="L78" i="11"/>
  <c r="I78" i="11"/>
  <c r="K77" i="11"/>
  <c r="J77" i="11"/>
  <c r="M77" i="11"/>
  <c r="L77" i="11"/>
  <c r="I77" i="11"/>
  <c r="K76" i="11"/>
  <c r="J76" i="11"/>
  <c r="M76" i="11"/>
  <c r="M79" i="11" s="1"/>
  <c r="C22" i="10" s="1"/>
  <c r="L76" i="11"/>
  <c r="L79" i="11" s="1"/>
  <c r="B22" i="10" s="1"/>
  <c r="I76" i="11"/>
  <c r="I79" i="11" s="1"/>
  <c r="D22" i="10" s="1"/>
  <c r="V73" i="11"/>
  <c r="F21" i="10" s="1"/>
  <c r="K72" i="11"/>
  <c r="J72" i="11"/>
  <c r="S72" i="11"/>
  <c r="M72" i="11"/>
  <c r="L72" i="11"/>
  <c r="I72" i="11"/>
  <c r="K71" i="11"/>
  <c r="J71" i="11"/>
  <c r="M71" i="11"/>
  <c r="L71" i="11"/>
  <c r="I71" i="11"/>
  <c r="K70" i="11"/>
  <c r="J70" i="11"/>
  <c r="M70" i="11"/>
  <c r="L70" i="11"/>
  <c r="I70" i="11"/>
  <c r="K69" i="11"/>
  <c r="J69" i="11"/>
  <c r="M69" i="11"/>
  <c r="L69" i="11"/>
  <c r="I69" i="11"/>
  <c r="K68" i="11"/>
  <c r="J68" i="11"/>
  <c r="S68" i="11"/>
  <c r="M68" i="11"/>
  <c r="L68" i="11"/>
  <c r="I68" i="11"/>
  <c r="K67" i="11"/>
  <c r="J67" i="11"/>
  <c r="S67" i="11"/>
  <c r="S73" i="11" s="1"/>
  <c r="E21" i="10" s="1"/>
  <c r="M67" i="11"/>
  <c r="H73" i="11" s="1"/>
  <c r="L67" i="11"/>
  <c r="L73" i="11" s="1"/>
  <c r="B21" i="10" s="1"/>
  <c r="I67" i="11"/>
  <c r="I73" i="11" s="1"/>
  <c r="D21" i="10" s="1"/>
  <c r="S64" i="11"/>
  <c r="E20" i="10" s="1"/>
  <c r="V64" i="11"/>
  <c r="F20" i="10" s="1"/>
  <c r="K63" i="11"/>
  <c r="J63" i="11"/>
  <c r="S63" i="11"/>
  <c r="M63" i="11"/>
  <c r="L63" i="11"/>
  <c r="I63" i="11"/>
  <c r="K62" i="11"/>
  <c r="J62" i="11"/>
  <c r="S62" i="11"/>
  <c r="M62" i="11"/>
  <c r="M64" i="11" s="1"/>
  <c r="C20" i="10" s="1"/>
  <c r="L62" i="11"/>
  <c r="I62" i="11"/>
  <c r="K61" i="11"/>
  <c r="J61" i="11"/>
  <c r="M61" i="11"/>
  <c r="L61" i="11"/>
  <c r="I61" i="11"/>
  <c r="K60" i="11"/>
  <c r="J60" i="11"/>
  <c r="M60" i="11"/>
  <c r="H64" i="11" s="1"/>
  <c r="L60" i="11"/>
  <c r="L64" i="11" s="1"/>
  <c r="B20" i="10" s="1"/>
  <c r="I60" i="11"/>
  <c r="I64" i="11" s="1"/>
  <c r="D20" i="10" s="1"/>
  <c r="V57" i="11"/>
  <c r="F19" i="10" s="1"/>
  <c r="K56" i="11"/>
  <c r="J56" i="11"/>
  <c r="M56" i="11"/>
  <c r="L56" i="11"/>
  <c r="I56" i="11"/>
  <c r="K55" i="11"/>
  <c r="J55" i="11"/>
  <c r="M55" i="11"/>
  <c r="L55" i="11"/>
  <c r="I55" i="11"/>
  <c r="K54" i="11"/>
  <c r="J54" i="11"/>
  <c r="M54" i="11"/>
  <c r="L54" i="11"/>
  <c r="I54" i="11"/>
  <c r="K53" i="11"/>
  <c r="J53" i="11"/>
  <c r="M53" i="11"/>
  <c r="L53" i="11"/>
  <c r="I53" i="11"/>
  <c r="K52" i="11"/>
  <c r="J52" i="11"/>
  <c r="M52" i="11"/>
  <c r="L52" i="11"/>
  <c r="I52" i="11"/>
  <c r="K51" i="11"/>
  <c r="J51" i="11"/>
  <c r="M51" i="11"/>
  <c r="L51" i="11"/>
  <c r="I51" i="11"/>
  <c r="K50" i="11"/>
  <c r="J50" i="11"/>
  <c r="M50" i="11"/>
  <c r="L50" i="11"/>
  <c r="I50" i="11"/>
  <c r="K49" i="11"/>
  <c r="J49" i="11"/>
  <c r="S49" i="11"/>
  <c r="M49" i="11"/>
  <c r="L49" i="11"/>
  <c r="I49" i="11"/>
  <c r="K48" i="11"/>
  <c r="J48" i="11"/>
  <c r="M48" i="11"/>
  <c r="H57" i="11" s="1"/>
  <c r="L48" i="11"/>
  <c r="I48" i="11"/>
  <c r="K47" i="11"/>
  <c r="J47" i="11"/>
  <c r="S47" i="11"/>
  <c r="S57" i="11" s="1"/>
  <c r="E19" i="10" s="1"/>
  <c r="M47" i="11"/>
  <c r="M57" i="11" s="1"/>
  <c r="C19" i="10" s="1"/>
  <c r="L47" i="11"/>
  <c r="G57" i="11" s="1"/>
  <c r="I47" i="11"/>
  <c r="I57" i="11" s="1"/>
  <c r="D19" i="10" s="1"/>
  <c r="V44" i="11"/>
  <c r="F18" i="10" s="1"/>
  <c r="I44" i="11"/>
  <c r="D18" i="10" s="1"/>
  <c r="K43" i="11"/>
  <c r="J43" i="11"/>
  <c r="S43" i="11"/>
  <c r="S44" i="11" s="1"/>
  <c r="E18" i="10" s="1"/>
  <c r="M43" i="11"/>
  <c r="H44" i="11" s="1"/>
  <c r="L43" i="11"/>
  <c r="G44" i="11" s="1"/>
  <c r="I43" i="11"/>
  <c r="S40" i="11"/>
  <c r="E17" i="10" s="1"/>
  <c r="V40" i="11"/>
  <c r="V81" i="11" s="1"/>
  <c r="F23" i="10" s="1"/>
  <c r="M40" i="11"/>
  <c r="C17" i="10" s="1"/>
  <c r="K39" i="11"/>
  <c r="J39" i="11"/>
  <c r="S39" i="11"/>
  <c r="S81" i="11" s="1"/>
  <c r="E23" i="10" s="1"/>
  <c r="M39" i="11"/>
  <c r="L39" i="11"/>
  <c r="I39" i="11"/>
  <c r="F13" i="10"/>
  <c r="S33" i="11"/>
  <c r="E13" i="10" s="1"/>
  <c r="V33" i="11"/>
  <c r="H33" i="11"/>
  <c r="I33" i="11"/>
  <c r="D13" i="10" s="1"/>
  <c r="K32" i="11"/>
  <c r="J32" i="11"/>
  <c r="M32" i="11"/>
  <c r="M33" i="11" s="1"/>
  <c r="C13" i="10" s="1"/>
  <c r="L32" i="11"/>
  <c r="G33" i="11" s="1"/>
  <c r="I32" i="11"/>
  <c r="V29" i="11"/>
  <c r="F12" i="10" s="1"/>
  <c r="K28" i="11"/>
  <c r="J28" i="11"/>
  <c r="M28" i="11"/>
  <c r="L28" i="11"/>
  <c r="I28" i="11"/>
  <c r="K27" i="11"/>
  <c r="J27" i="11"/>
  <c r="M27" i="11"/>
  <c r="L27" i="11"/>
  <c r="I27" i="11"/>
  <c r="K26" i="11"/>
  <c r="J26" i="11"/>
  <c r="M26" i="11"/>
  <c r="L26" i="11"/>
  <c r="I26" i="11"/>
  <c r="K25" i="11"/>
  <c r="J25" i="11"/>
  <c r="M25" i="11"/>
  <c r="L25" i="11"/>
  <c r="I25" i="11"/>
  <c r="K24" i="11"/>
  <c r="J24" i="11"/>
  <c r="M24" i="11"/>
  <c r="L24" i="11"/>
  <c r="I24" i="11"/>
  <c r="K23" i="11"/>
  <c r="J23" i="11"/>
  <c r="M23" i="11"/>
  <c r="L23" i="11"/>
  <c r="I23" i="11"/>
  <c r="K22" i="11"/>
  <c r="J22" i="11"/>
  <c r="M22" i="11"/>
  <c r="L22" i="11"/>
  <c r="I22" i="11"/>
  <c r="K21" i="11"/>
  <c r="J21" i="11"/>
  <c r="M21" i="11"/>
  <c r="L21" i="11"/>
  <c r="I21" i="11"/>
  <c r="K20" i="11"/>
  <c r="J20" i="11"/>
  <c r="M20" i="11"/>
  <c r="L20" i="11"/>
  <c r="I20" i="11"/>
  <c r="K19" i="11"/>
  <c r="J19" i="11"/>
  <c r="S19" i="11"/>
  <c r="S29" i="11" s="1"/>
  <c r="E12" i="10" s="1"/>
  <c r="M19" i="11"/>
  <c r="L19" i="11"/>
  <c r="I19" i="11"/>
  <c r="K18" i="11"/>
  <c r="J18" i="11"/>
  <c r="M18" i="11"/>
  <c r="H29" i="11" s="1"/>
  <c r="L18" i="11"/>
  <c r="L29" i="11" s="1"/>
  <c r="B12" i="10" s="1"/>
  <c r="I18" i="11"/>
  <c r="I29" i="11" s="1"/>
  <c r="D12" i="10" s="1"/>
  <c r="V15" i="11"/>
  <c r="F11" i="10" s="1"/>
  <c r="L15" i="11"/>
  <c r="B11" i="10" s="1"/>
  <c r="K14" i="11"/>
  <c r="J14" i="11"/>
  <c r="M14" i="11"/>
  <c r="L14" i="11"/>
  <c r="I14" i="11"/>
  <c r="K13" i="11"/>
  <c r="J13" i="11"/>
  <c r="S13" i="11"/>
  <c r="M13" i="11"/>
  <c r="L13" i="11"/>
  <c r="I13" i="11"/>
  <c r="K12" i="11"/>
  <c r="J12" i="11"/>
  <c r="S12" i="11"/>
  <c r="M12" i="11"/>
  <c r="L12" i="11"/>
  <c r="I12" i="11"/>
  <c r="K11" i="11"/>
  <c r="K89" i="11" s="1"/>
  <c r="J11" i="11"/>
  <c r="S11" i="11"/>
  <c r="M11" i="11"/>
  <c r="L11" i="11"/>
  <c r="I11" i="11"/>
  <c r="J20" i="9"/>
  <c r="J17" i="6"/>
  <c r="Z129" i="8"/>
  <c r="S126" i="8"/>
  <c r="S128" i="8" s="1"/>
  <c r="E32" i="7" s="1"/>
  <c r="V126" i="8"/>
  <c r="F31" i="7" s="1"/>
  <c r="G126" i="8"/>
  <c r="K125" i="8"/>
  <c r="J125" i="8"/>
  <c r="M125" i="8"/>
  <c r="L125" i="8"/>
  <c r="I125" i="8"/>
  <c r="F27" i="7"/>
  <c r="S119" i="8"/>
  <c r="E27" i="7" s="1"/>
  <c r="V119" i="8"/>
  <c r="K118" i="8"/>
  <c r="J118" i="8"/>
  <c r="M118" i="8"/>
  <c r="L118" i="8"/>
  <c r="I118" i="8"/>
  <c r="K117" i="8"/>
  <c r="J117" i="8"/>
  <c r="M117" i="8"/>
  <c r="L117" i="8"/>
  <c r="I117" i="8"/>
  <c r="K116" i="8"/>
  <c r="J116" i="8"/>
  <c r="M116" i="8"/>
  <c r="L116" i="8"/>
  <c r="I116" i="8"/>
  <c r="K115" i="8"/>
  <c r="J115" i="8"/>
  <c r="M115" i="8"/>
  <c r="L115" i="8"/>
  <c r="L119" i="8" s="1"/>
  <c r="B27" i="7" s="1"/>
  <c r="I115" i="8"/>
  <c r="F26" i="7"/>
  <c r="V112" i="8"/>
  <c r="G112" i="8"/>
  <c r="K111" i="8"/>
  <c r="J111" i="8"/>
  <c r="M111" i="8"/>
  <c r="L111" i="8"/>
  <c r="I111" i="8"/>
  <c r="K110" i="8"/>
  <c r="J110" i="8"/>
  <c r="S110" i="8"/>
  <c r="M110" i="8"/>
  <c r="L110" i="8"/>
  <c r="I110" i="8"/>
  <c r="K109" i="8"/>
  <c r="J109" i="8"/>
  <c r="S109" i="8"/>
  <c r="S112" i="8" s="1"/>
  <c r="E26" i="7" s="1"/>
  <c r="M109" i="8"/>
  <c r="M112" i="8" s="1"/>
  <c r="C26" i="7" s="1"/>
  <c r="L109" i="8"/>
  <c r="L112" i="8" s="1"/>
  <c r="B26" i="7" s="1"/>
  <c r="I109" i="8"/>
  <c r="I112" i="8" s="1"/>
  <c r="D26" i="7" s="1"/>
  <c r="V106" i="8"/>
  <c r="F25" i="7" s="1"/>
  <c r="K105" i="8"/>
  <c r="J105" i="8"/>
  <c r="S105" i="8"/>
  <c r="M105" i="8"/>
  <c r="L105" i="8"/>
  <c r="I105" i="8"/>
  <c r="K104" i="8"/>
  <c r="J104" i="8"/>
  <c r="M104" i="8"/>
  <c r="L104" i="8"/>
  <c r="I104" i="8"/>
  <c r="K103" i="8"/>
  <c r="J103" i="8"/>
  <c r="M103" i="8"/>
  <c r="L103" i="8"/>
  <c r="I103" i="8"/>
  <c r="K102" i="8"/>
  <c r="J102" i="8"/>
  <c r="M102" i="8"/>
  <c r="L102" i="8"/>
  <c r="I102" i="8"/>
  <c r="K101" i="8"/>
  <c r="J101" i="8"/>
  <c r="S101" i="8"/>
  <c r="M101" i="8"/>
  <c r="L101" i="8"/>
  <c r="I101" i="8"/>
  <c r="K100" i="8"/>
  <c r="J100" i="8"/>
  <c r="S100" i="8"/>
  <c r="S106" i="8" s="1"/>
  <c r="E25" i="7" s="1"/>
  <c r="M100" i="8"/>
  <c r="M106" i="8" s="1"/>
  <c r="C25" i="7" s="1"/>
  <c r="L100" i="8"/>
  <c r="G106" i="8" s="1"/>
  <c r="I100" i="8"/>
  <c r="I106" i="8" s="1"/>
  <c r="D25" i="7" s="1"/>
  <c r="V97" i="8"/>
  <c r="F24" i="7" s="1"/>
  <c r="K96" i="8"/>
  <c r="J96" i="8"/>
  <c r="S96" i="8"/>
  <c r="M96" i="8"/>
  <c r="L96" i="8"/>
  <c r="I96" i="8"/>
  <c r="K95" i="8"/>
  <c r="J95" i="8"/>
  <c r="M95" i="8"/>
  <c r="L95" i="8"/>
  <c r="I95" i="8"/>
  <c r="K94" i="8"/>
  <c r="J94" i="8"/>
  <c r="M94" i="8"/>
  <c r="L94" i="8"/>
  <c r="I94" i="8"/>
  <c r="K93" i="8"/>
  <c r="J93" i="8"/>
  <c r="M93" i="8"/>
  <c r="L93" i="8"/>
  <c r="I93" i="8"/>
  <c r="K92" i="8"/>
  <c r="J92" i="8"/>
  <c r="M92" i="8"/>
  <c r="L92" i="8"/>
  <c r="I92" i="8"/>
  <c r="K91" i="8"/>
  <c r="J91" i="8"/>
  <c r="S91" i="8"/>
  <c r="M91" i="8"/>
  <c r="L91" i="8"/>
  <c r="L97" i="8" s="1"/>
  <c r="B24" i="7" s="1"/>
  <c r="I91" i="8"/>
  <c r="K90" i="8"/>
  <c r="J90" i="8"/>
  <c r="M90" i="8"/>
  <c r="L90" i="8"/>
  <c r="I90" i="8"/>
  <c r="K89" i="8"/>
  <c r="J89" i="8"/>
  <c r="S89" i="8"/>
  <c r="M89" i="8"/>
  <c r="L89" i="8"/>
  <c r="I89" i="8"/>
  <c r="K88" i="8"/>
  <c r="J88" i="8"/>
  <c r="S88" i="8"/>
  <c r="S97" i="8" s="1"/>
  <c r="E24" i="7" s="1"/>
  <c r="M88" i="8"/>
  <c r="H97" i="8" s="1"/>
  <c r="L88" i="8"/>
  <c r="G97" i="8" s="1"/>
  <c r="I88" i="8"/>
  <c r="I97" i="8" s="1"/>
  <c r="D24" i="7" s="1"/>
  <c r="F23" i="7"/>
  <c r="S85" i="8"/>
  <c r="E23" i="7" s="1"/>
  <c r="V85" i="8"/>
  <c r="M85" i="8"/>
  <c r="C23" i="7" s="1"/>
  <c r="K84" i="8"/>
  <c r="J84" i="8"/>
  <c r="M84" i="8"/>
  <c r="L84" i="8"/>
  <c r="I84" i="8"/>
  <c r="K83" i="8"/>
  <c r="J83" i="8"/>
  <c r="M83" i="8"/>
  <c r="H85" i="8" s="1"/>
  <c r="L83" i="8"/>
  <c r="L85" i="8" s="1"/>
  <c r="B23" i="7" s="1"/>
  <c r="I83" i="8"/>
  <c r="I85" i="8" s="1"/>
  <c r="D23" i="7" s="1"/>
  <c r="V80" i="8"/>
  <c r="F22" i="7" s="1"/>
  <c r="K79" i="8"/>
  <c r="J79" i="8"/>
  <c r="S79" i="8"/>
  <c r="M79" i="8"/>
  <c r="L79" i="8"/>
  <c r="I79" i="8"/>
  <c r="K78" i="8"/>
  <c r="J78" i="8"/>
  <c r="S78" i="8"/>
  <c r="M78" i="8"/>
  <c r="L78" i="8"/>
  <c r="I78" i="8"/>
  <c r="K77" i="8"/>
  <c r="J77" i="8"/>
  <c r="S77" i="8"/>
  <c r="M77" i="8"/>
  <c r="L77" i="8"/>
  <c r="I77" i="8"/>
  <c r="K76" i="8"/>
  <c r="J76" i="8"/>
  <c r="S76" i="8"/>
  <c r="M76" i="8"/>
  <c r="L76" i="8"/>
  <c r="I76" i="8"/>
  <c r="K75" i="8"/>
  <c r="J75" i="8"/>
  <c r="M75" i="8"/>
  <c r="L75" i="8"/>
  <c r="I75" i="8"/>
  <c r="K74" i="8"/>
  <c r="J74" i="8"/>
  <c r="M74" i="8"/>
  <c r="L74" i="8"/>
  <c r="I74" i="8"/>
  <c r="K73" i="8"/>
  <c r="J73" i="8"/>
  <c r="M73" i="8"/>
  <c r="L73" i="8"/>
  <c r="I73" i="8"/>
  <c r="K72" i="8"/>
  <c r="J72" i="8"/>
  <c r="M72" i="8"/>
  <c r="L72" i="8"/>
  <c r="I72" i="8"/>
  <c r="I80" i="8" s="1"/>
  <c r="D22" i="7" s="1"/>
  <c r="K71" i="8"/>
  <c r="J71" i="8"/>
  <c r="S71" i="8"/>
  <c r="S80" i="8" s="1"/>
  <c r="E22" i="7" s="1"/>
  <c r="M71" i="8"/>
  <c r="H80" i="8" s="1"/>
  <c r="L71" i="8"/>
  <c r="I71" i="8"/>
  <c r="K70" i="8"/>
  <c r="J70" i="8"/>
  <c r="M70" i="8"/>
  <c r="M80" i="8" s="1"/>
  <c r="C22" i="7" s="1"/>
  <c r="L70" i="8"/>
  <c r="G80" i="8" s="1"/>
  <c r="I70" i="8"/>
  <c r="F21" i="7"/>
  <c r="V67" i="8"/>
  <c r="K66" i="8"/>
  <c r="J66" i="8"/>
  <c r="M66" i="8"/>
  <c r="L66" i="8"/>
  <c r="I66" i="8"/>
  <c r="K65" i="8"/>
  <c r="J65" i="8"/>
  <c r="M65" i="8"/>
  <c r="L65" i="8"/>
  <c r="I65" i="8"/>
  <c r="K64" i="8"/>
  <c r="J64" i="8"/>
  <c r="M64" i="8"/>
  <c r="L64" i="8"/>
  <c r="I64" i="8"/>
  <c r="K63" i="8"/>
  <c r="J63" i="8"/>
  <c r="M63" i="8"/>
  <c r="L63" i="8"/>
  <c r="I63" i="8"/>
  <c r="K62" i="8"/>
  <c r="J62" i="8"/>
  <c r="M62" i="8"/>
  <c r="L62" i="8"/>
  <c r="I62" i="8"/>
  <c r="K61" i="8"/>
  <c r="J61" i="8"/>
  <c r="M61" i="8"/>
  <c r="L61" i="8"/>
  <c r="I61" i="8"/>
  <c r="K60" i="8"/>
  <c r="J60" i="8"/>
  <c r="M60" i="8"/>
  <c r="L60" i="8"/>
  <c r="I60" i="8"/>
  <c r="K59" i="8"/>
  <c r="J59" i="8"/>
  <c r="S59" i="8"/>
  <c r="M59" i="8"/>
  <c r="L59" i="8"/>
  <c r="I59" i="8"/>
  <c r="K58" i="8"/>
  <c r="J58" i="8"/>
  <c r="M58" i="8"/>
  <c r="L58" i="8"/>
  <c r="G67" i="8" s="1"/>
  <c r="I58" i="8"/>
  <c r="K57" i="8"/>
  <c r="J57" i="8"/>
  <c r="S57" i="8"/>
  <c r="S67" i="8" s="1"/>
  <c r="E21" i="7" s="1"/>
  <c r="M57" i="8"/>
  <c r="M67" i="8" s="1"/>
  <c r="C21" i="7" s="1"/>
  <c r="L57" i="8"/>
  <c r="L67" i="8" s="1"/>
  <c r="B21" i="7" s="1"/>
  <c r="I57" i="8"/>
  <c r="I67" i="8" s="1"/>
  <c r="D21" i="7" s="1"/>
  <c r="F20" i="7"/>
  <c r="B20" i="7"/>
  <c r="V54" i="8"/>
  <c r="G54" i="8"/>
  <c r="L54" i="8"/>
  <c r="K53" i="8"/>
  <c r="J53" i="8"/>
  <c r="M53" i="8"/>
  <c r="L53" i="8"/>
  <c r="I53" i="8"/>
  <c r="K52" i="8"/>
  <c r="J52" i="8"/>
  <c r="S52" i="8"/>
  <c r="S54" i="8" s="1"/>
  <c r="E20" i="7" s="1"/>
  <c r="M52" i="8"/>
  <c r="M54" i="8" s="1"/>
  <c r="C20" i="7" s="1"/>
  <c r="L52" i="8"/>
  <c r="I52" i="8"/>
  <c r="I54" i="8" s="1"/>
  <c r="D20" i="7" s="1"/>
  <c r="F19" i="7"/>
  <c r="S49" i="8"/>
  <c r="E19" i="7" s="1"/>
  <c r="V49" i="8"/>
  <c r="V121" i="8" s="1"/>
  <c r="F28" i="7" s="1"/>
  <c r="M49" i="8"/>
  <c r="C19" i="7" s="1"/>
  <c r="K48" i="8"/>
  <c r="J48" i="8"/>
  <c r="S48" i="8"/>
  <c r="M48" i="8"/>
  <c r="L48" i="8"/>
  <c r="I48" i="8"/>
  <c r="I49" i="8" s="1"/>
  <c r="D19" i="7" s="1"/>
  <c r="K47" i="8"/>
  <c r="J47" i="8"/>
  <c r="M47" i="8"/>
  <c r="L47" i="8"/>
  <c r="L49" i="8" s="1"/>
  <c r="B19" i="7" s="1"/>
  <c r="I47" i="8"/>
  <c r="S41" i="8"/>
  <c r="E15" i="7" s="1"/>
  <c r="V41" i="8"/>
  <c r="F15" i="7" s="1"/>
  <c r="G41" i="8"/>
  <c r="L41" i="8"/>
  <c r="B15" i="7" s="1"/>
  <c r="K40" i="8"/>
  <c r="J40" i="8"/>
  <c r="M40" i="8"/>
  <c r="H41" i="8" s="1"/>
  <c r="L40" i="8"/>
  <c r="I40" i="8"/>
  <c r="I41" i="8" s="1"/>
  <c r="D15" i="7" s="1"/>
  <c r="S37" i="8"/>
  <c r="E14" i="7" s="1"/>
  <c r="V37" i="8"/>
  <c r="F14" i="7" s="1"/>
  <c r="K36" i="8"/>
  <c r="J36" i="8"/>
  <c r="M36" i="8"/>
  <c r="L36" i="8"/>
  <c r="I36" i="8"/>
  <c r="K35" i="8"/>
  <c r="J35" i="8"/>
  <c r="M35" i="8"/>
  <c r="L35" i="8"/>
  <c r="I35" i="8"/>
  <c r="K34" i="8"/>
  <c r="J34" i="8"/>
  <c r="M34" i="8"/>
  <c r="L34" i="8"/>
  <c r="I34" i="8"/>
  <c r="K33" i="8"/>
  <c r="J33" i="8"/>
  <c r="M33" i="8"/>
  <c r="L33" i="8"/>
  <c r="I33" i="8"/>
  <c r="K32" i="8"/>
  <c r="J32" i="8"/>
  <c r="M32" i="8"/>
  <c r="L32" i="8"/>
  <c r="I32" i="8"/>
  <c r="K31" i="8"/>
  <c r="J31" i="8"/>
  <c r="M31" i="8"/>
  <c r="L31" i="8"/>
  <c r="I31" i="8"/>
  <c r="K30" i="8"/>
  <c r="J30" i="8"/>
  <c r="M30" i="8"/>
  <c r="L30" i="8"/>
  <c r="I30" i="8"/>
  <c r="K29" i="8"/>
  <c r="J29" i="8"/>
  <c r="M29" i="8"/>
  <c r="M37" i="8" s="1"/>
  <c r="C14" i="7" s="1"/>
  <c r="L29" i="8"/>
  <c r="I29" i="8"/>
  <c r="K28" i="8"/>
  <c r="J28" i="8"/>
  <c r="M28" i="8"/>
  <c r="L28" i="8"/>
  <c r="I28" i="8"/>
  <c r="K27" i="8"/>
  <c r="J27" i="8"/>
  <c r="M27" i="8"/>
  <c r="H37" i="8" s="1"/>
  <c r="L27" i="8"/>
  <c r="L37" i="8" s="1"/>
  <c r="B14" i="7" s="1"/>
  <c r="I27" i="8"/>
  <c r="I37" i="8" s="1"/>
  <c r="D14" i="7" s="1"/>
  <c r="V24" i="8"/>
  <c r="F13" i="7" s="1"/>
  <c r="H24" i="8"/>
  <c r="K23" i="8"/>
  <c r="J23" i="8"/>
  <c r="M23" i="8"/>
  <c r="L23" i="8"/>
  <c r="I23" i="8"/>
  <c r="K22" i="8"/>
  <c r="J22" i="8"/>
  <c r="S22" i="8"/>
  <c r="M22" i="8"/>
  <c r="L22" i="8"/>
  <c r="I22" i="8"/>
  <c r="K21" i="8"/>
  <c r="J21" i="8"/>
  <c r="S21" i="8"/>
  <c r="M21" i="8"/>
  <c r="L21" i="8"/>
  <c r="I21" i="8"/>
  <c r="K20" i="8"/>
  <c r="J20" i="8"/>
  <c r="S20" i="8"/>
  <c r="S24" i="8" s="1"/>
  <c r="E13" i="7" s="1"/>
  <c r="M20" i="8"/>
  <c r="L20" i="8"/>
  <c r="I20" i="8"/>
  <c r="K19" i="8"/>
  <c r="J19" i="8"/>
  <c r="M19" i="8"/>
  <c r="M24" i="8" s="1"/>
  <c r="C13" i="7" s="1"/>
  <c r="L19" i="8"/>
  <c r="G24" i="8" s="1"/>
  <c r="I19" i="8"/>
  <c r="I24" i="8" s="1"/>
  <c r="D13" i="7" s="1"/>
  <c r="V16" i="8"/>
  <c r="F12" i="7" s="1"/>
  <c r="H16" i="8"/>
  <c r="L16" i="8"/>
  <c r="B12" i="7" s="1"/>
  <c r="I16" i="8"/>
  <c r="D12" i="7" s="1"/>
  <c r="K15" i="8"/>
  <c r="J15" i="8"/>
  <c r="S15" i="8"/>
  <c r="S16" i="8" s="1"/>
  <c r="E12" i="7" s="1"/>
  <c r="M15" i="8"/>
  <c r="M16" i="8" s="1"/>
  <c r="C12" i="7" s="1"/>
  <c r="L15" i="8"/>
  <c r="G16" i="8" s="1"/>
  <c r="I15" i="8"/>
  <c r="F11" i="7"/>
  <c r="S12" i="8"/>
  <c r="E11" i="7" s="1"/>
  <c r="V12" i="8"/>
  <c r="M12" i="8"/>
  <c r="C11" i="7" s="1"/>
  <c r="K11" i="8"/>
  <c r="J11" i="8"/>
  <c r="S11" i="8"/>
  <c r="M11" i="8"/>
  <c r="L11" i="8"/>
  <c r="I11" i="8"/>
  <c r="J20" i="6"/>
  <c r="J17" i="3"/>
  <c r="Z82" i="5"/>
  <c r="V81" i="5"/>
  <c r="F26" i="4" s="1"/>
  <c r="S79" i="5"/>
  <c r="S81" i="5" s="1"/>
  <c r="E26" i="4" s="1"/>
  <c r="V79" i="5"/>
  <c r="F25" i="4" s="1"/>
  <c r="K78" i="5"/>
  <c r="J78" i="5"/>
  <c r="M78" i="5"/>
  <c r="H79" i="5" s="1"/>
  <c r="L78" i="5"/>
  <c r="G79" i="5" s="1"/>
  <c r="I78" i="5"/>
  <c r="F21" i="4"/>
  <c r="V72" i="5"/>
  <c r="K71" i="5"/>
  <c r="J71" i="5"/>
  <c r="S71" i="5"/>
  <c r="M71" i="5"/>
  <c r="L71" i="5"/>
  <c r="I71" i="5"/>
  <c r="K70" i="5"/>
  <c r="J70" i="5"/>
  <c r="M70" i="5"/>
  <c r="L70" i="5"/>
  <c r="I70" i="5"/>
  <c r="K69" i="5"/>
  <c r="J69" i="5"/>
  <c r="M69" i="5"/>
  <c r="L69" i="5"/>
  <c r="I69" i="5"/>
  <c r="K68" i="5"/>
  <c r="J68" i="5"/>
  <c r="M68" i="5"/>
  <c r="L68" i="5"/>
  <c r="I68" i="5"/>
  <c r="K67" i="5"/>
  <c r="J67" i="5"/>
  <c r="S67" i="5"/>
  <c r="M67" i="5"/>
  <c r="L67" i="5"/>
  <c r="I67" i="5"/>
  <c r="K66" i="5"/>
  <c r="J66" i="5"/>
  <c r="S66" i="5"/>
  <c r="S72" i="5" s="1"/>
  <c r="E21" i="4" s="1"/>
  <c r="M66" i="5"/>
  <c r="M72" i="5" s="1"/>
  <c r="C21" i="4" s="1"/>
  <c r="L66" i="5"/>
  <c r="I66" i="5"/>
  <c r="F20" i="4"/>
  <c r="V63" i="5"/>
  <c r="K62" i="5"/>
  <c r="J62" i="5"/>
  <c r="S62" i="5"/>
  <c r="M62" i="5"/>
  <c r="L62" i="5"/>
  <c r="I62" i="5"/>
  <c r="K61" i="5"/>
  <c r="J61" i="5"/>
  <c r="M61" i="5"/>
  <c r="L61" i="5"/>
  <c r="I61" i="5"/>
  <c r="K60" i="5"/>
  <c r="J60" i="5"/>
  <c r="M60" i="5"/>
  <c r="L60" i="5"/>
  <c r="I60" i="5"/>
  <c r="K59" i="5"/>
  <c r="J59" i="5"/>
  <c r="M59" i="5"/>
  <c r="L59" i="5"/>
  <c r="I59" i="5"/>
  <c r="K58" i="5"/>
  <c r="J58" i="5"/>
  <c r="M58" i="5"/>
  <c r="H63" i="5" s="1"/>
  <c r="L58" i="5"/>
  <c r="I58" i="5"/>
  <c r="K57" i="5"/>
  <c r="J57" i="5"/>
  <c r="S57" i="5"/>
  <c r="M57" i="5"/>
  <c r="L57" i="5"/>
  <c r="I57" i="5"/>
  <c r="I63" i="5" s="1"/>
  <c r="D20" i="4" s="1"/>
  <c r="K56" i="5"/>
  <c r="J56" i="5"/>
  <c r="M56" i="5"/>
  <c r="L56" i="5"/>
  <c r="I56" i="5"/>
  <c r="K55" i="5"/>
  <c r="J55" i="5"/>
  <c r="S55" i="5"/>
  <c r="M55" i="5"/>
  <c r="L55" i="5"/>
  <c r="I55" i="5"/>
  <c r="K54" i="5"/>
  <c r="J54" i="5"/>
  <c r="S54" i="5"/>
  <c r="S63" i="5" s="1"/>
  <c r="E20" i="4" s="1"/>
  <c r="M54" i="5"/>
  <c r="M63" i="5" s="1"/>
  <c r="C20" i="4" s="1"/>
  <c r="L54" i="5"/>
  <c r="G63" i="5" s="1"/>
  <c r="I54" i="5"/>
  <c r="V51" i="5"/>
  <c r="F19" i="4" s="1"/>
  <c r="K50" i="5"/>
  <c r="J50" i="5"/>
  <c r="M50" i="5"/>
  <c r="L50" i="5"/>
  <c r="I50" i="5"/>
  <c r="K49" i="5"/>
  <c r="J49" i="5"/>
  <c r="M49" i="5"/>
  <c r="L49" i="5"/>
  <c r="I49" i="5"/>
  <c r="K48" i="5"/>
  <c r="J48" i="5"/>
  <c r="M48" i="5"/>
  <c r="L48" i="5"/>
  <c r="I48" i="5"/>
  <c r="K47" i="5"/>
  <c r="J47" i="5"/>
  <c r="M47" i="5"/>
  <c r="L47" i="5"/>
  <c r="I47" i="5"/>
  <c r="K46" i="5"/>
  <c r="J46" i="5"/>
  <c r="M46" i="5"/>
  <c r="L46" i="5"/>
  <c r="I46" i="5"/>
  <c r="K45" i="5"/>
  <c r="J45" i="5"/>
  <c r="M45" i="5"/>
  <c r="L45" i="5"/>
  <c r="I45" i="5"/>
  <c r="K44" i="5"/>
  <c r="J44" i="5"/>
  <c r="M44" i="5"/>
  <c r="L44" i="5"/>
  <c r="I44" i="5"/>
  <c r="K43" i="5"/>
  <c r="J43" i="5"/>
  <c r="S43" i="5"/>
  <c r="M43" i="5"/>
  <c r="L43" i="5"/>
  <c r="I43" i="5"/>
  <c r="K42" i="5"/>
  <c r="J42" i="5"/>
  <c r="M42" i="5"/>
  <c r="L42" i="5"/>
  <c r="I42" i="5"/>
  <c r="K41" i="5"/>
  <c r="J41" i="5"/>
  <c r="S41" i="5"/>
  <c r="S51" i="5" s="1"/>
  <c r="E19" i="4" s="1"/>
  <c r="M41" i="5"/>
  <c r="H51" i="5" s="1"/>
  <c r="L41" i="5"/>
  <c r="G51" i="5" s="1"/>
  <c r="I41" i="5"/>
  <c r="I51" i="5" s="1"/>
  <c r="D19" i="4" s="1"/>
  <c r="V38" i="5"/>
  <c r="F18" i="4" s="1"/>
  <c r="L38" i="5"/>
  <c r="B18" i="4" s="1"/>
  <c r="K37" i="5"/>
  <c r="J37" i="5"/>
  <c r="S37" i="5"/>
  <c r="S38" i="5" s="1"/>
  <c r="E18" i="4" s="1"/>
  <c r="M37" i="5"/>
  <c r="H38" i="5" s="1"/>
  <c r="L37" i="5"/>
  <c r="G38" i="5" s="1"/>
  <c r="I37" i="5"/>
  <c r="I38" i="5" s="1"/>
  <c r="D18" i="4" s="1"/>
  <c r="F17" i="4"/>
  <c r="V34" i="5"/>
  <c r="V74" i="5" s="1"/>
  <c r="F22" i="4" s="1"/>
  <c r="K33" i="5"/>
  <c r="J33" i="5"/>
  <c r="S33" i="5"/>
  <c r="M33" i="5"/>
  <c r="L33" i="5"/>
  <c r="I33" i="5"/>
  <c r="S27" i="5"/>
  <c r="E13" i="4" s="1"/>
  <c r="V27" i="5"/>
  <c r="F13" i="4" s="1"/>
  <c r="L27" i="5"/>
  <c r="B13" i="4" s="1"/>
  <c r="K26" i="5"/>
  <c r="J26" i="5"/>
  <c r="M26" i="5"/>
  <c r="H27" i="5" s="1"/>
  <c r="L26" i="5"/>
  <c r="G27" i="5" s="1"/>
  <c r="I26" i="5"/>
  <c r="I27" i="5" s="1"/>
  <c r="D13" i="4" s="1"/>
  <c r="S23" i="5"/>
  <c r="E12" i="4" s="1"/>
  <c r="V23" i="5"/>
  <c r="F12" i="4" s="1"/>
  <c r="K22" i="5"/>
  <c r="J22" i="5"/>
  <c r="M22" i="5"/>
  <c r="L22" i="5"/>
  <c r="I22" i="5"/>
  <c r="K21" i="5"/>
  <c r="J21" i="5"/>
  <c r="M21" i="5"/>
  <c r="L21" i="5"/>
  <c r="I21" i="5"/>
  <c r="K20" i="5"/>
  <c r="J20" i="5"/>
  <c r="M20" i="5"/>
  <c r="L20" i="5"/>
  <c r="I20" i="5"/>
  <c r="K19" i="5"/>
  <c r="J19" i="5"/>
  <c r="M19" i="5"/>
  <c r="L19" i="5"/>
  <c r="I19" i="5"/>
  <c r="K18" i="5"/>
  <c r="J18" i="5"/>
  <c r="M18" i="5"/>
  <c r="L18" i="5"/>
  <c r="I18" i="5"/>
  <c r="K17" i="5"/>
  <c r="J17" i="5"/>
  <c r="M17" i="5"/>
  <c r="L17" i="5"/>
  <c r="I17" i="5"/>
  <c r="K16" i="5"/>
  <c r="J16" i="5"/>
  <c r="M16" i="5"/>
  <c r="L16" i="5"/>
  <c r="I16" i="5"/>
  <c r="K15" i="5"/>
  <c r="J15" i="5"/>
  <c r="M15" i="5"/>
  <c r="M23" i="5" s="1"/>
  <c r="C12" i="4" s="1"/>
  <c r="L15" i="5"/>
  <c r="L23" i="5" s="1"/>
  <c r="B12" i="4" s="1"/>
  <c r="I15" i="5"/>
  <c r="I23" i="5" s="1"/>
  <c r="D12" i="4" s="1"/>
  <c r="S12" i="5"/>
  <c r="V12" i="5"/>
  <c r="F11" i="4" s="1"/>
  <c r="M12" i="5"/>
  <c r="C11" i="4" s="1"/>
  <c r="K11" i="5"/>
  <c r="K82" i="5" s="1"/>
  <c r="K7" i="1" s="1"/>
  <c r="J11" i="5"/>
  <c r="M11" i="5"/>
  <c r="L11" i="5"/>
  <c r="L12" i="5" s="1"/>
  <c r="B11" i="4" s="1"/>
  <c r="I11" i="5"/>
  <c r="J20" i="3"/>
  <c r="K129" i="8" l="1"/>
  <c r="K8" i="1" s="1"/>
  <c r="I119" i="8"/>
  <c r="D27" i="7" s="1"/>
  <c r="M119" i="8"/>
  <c r="C27" i="7" s="1"/>
  <c r="I30" i="6"/>
  <c r="J30" i="6" s="1"/>
  <c r="I72" i="5"/>
  <c r="D21" i="4" s="1"/>
  <c r="L72" i="5"/>
  <c r="B21" i="4" s="1"/>
  <c r="G119" i="8"/>
  <c r="I30" i="3"/>
  <c r="J30" i="3" s="1"/>
  <c r="G29" i="5"/>
  <c r="M15" i="11"/>
  <c r="C11" i="10" s="1"/>
  <c r="S15" i="11"/>
  <c r="E11" i="10" s="1"/>
  <c r="M29" i="11"/>
  <c r="C12" i="10" s="1"/>
  <c r="L33" i="11"/>
  <c r="B13" i="10" s="1"/>
  <c r="G35" i="11"/>
  <c r="V35" i="11"/>
  <c r="F14" i="10" s="1"/>
  <c r="G40" i="11"/>
  <c r="F17" i="10"/>
  <c r="L44" i="11"/>
  <c r="B18" i="10" s="1"/>
  <c r="L57" i="11"/>
  <c r="B19" i="10" s="1"/>
  <c r="G64" i="11"/>
  <c r="M73" i="11"/>
  <c r="C21" i="10" s="1"/>
  <c r="G79" i="11"/>
  <c r="H86" i="11"/>
  <c r="V88" i="11"/>
  <c r="F27" i="10" s="1"/>
  <c r="V89" i="11"/>
  <c r="F29" i="10" s="1"/>
  <c r="G15" i="11"/>
  <c r="G29" i="11"/>
  <c r="H35" i="11"/>
  <c r="S35" i="11"/>
  <c r="E14" i="10" s="1"/>
  <c r="I40" i="11"/>
  <c r="D17" i="10" s="1"/>
  <c r="H40" i="11"/>
  <c r="M44" i="11"/>
  <c r="C18" i="10" s="1"/>
  <c r="G73" i="11"/>
  <c r="H79" i="11"/>
  <c r="M81" i="11"/>
  <c r="C23" i="10" s="1"/>
  <c r="E17" i="9" s="1"/>
  <c r="L86" i="11"/>
  <c r="L88" i="11" s="1"/>
  <c r="B27" i="10" s="1"/>
  <c r="D18" i="9" s="1"/>
  <c r="I15" i="11"/>
  <c r="D11" i="10" s="1"/>
  <c r="H15" i="11"/>
  <c r="L35" i="11"/>
  <c r="B14" i="10" s="1"/>
  <c r="D16" i="9" s="1"/>
  <c r="L40" i="11"/>
  <c r="B17" i="10" s="1"/>
  <c r="I86" i="11"/>
  <c r="D26" i="10" s="1"/>
  <c r="M86" i="11"/>
  <c r="C26" i="10" s="1"/>
  <c r="M43" i="8"/>
  <c r="C16" i="7" s="1"/>
  <c r="E16" i="6" s="1"/>
  <c r="I121" i="8"/>
  <c r="D28" i="7" s="1"/>
  <c r="F17" i="6" s="1"/>
  <c r="S121" i="8"/>
  <c r="E28" i="7" s="1"/>
  <c r="H121" i="8"/>
  <c r="V43" i="8"/>
  <c r="F16" i="7" s="1"/>
  <c r="H106" i="8"/>
  <c r="H126" i="8"/>
  <c r="E31" i="7"/>
  <c r="V128" i="8"/>
  <c r="F32" i="7" s="1"/>
  <c r="G12" i="8"/>
  <c r="L24" i="8"/>
  <c r="B13" i="7" s="1"/>
  <c r="G37" i="8"/>
  <c r="M41" i="8"/>
  <c r="C15" i="7" s="1"/>
  <c r="H43" i="8"/>
  <c r="S43" i="8"/>
  <c r="E16" i="7" s="1"/>
  <c r="G49" i="8"/>
  <c r="H54" i="8"/>
  <c r="H67" i="8"/>
  <c r="L80" i="8"/>
  <c r="B22" i="7" s="1"/>
  <c r="G85" i="8"/>
  <c r="M97" i="8"/>
  <c r="C24" i="7" s="1"/>
  <c r="L106" i="8"/>
  <c r="B25" i="7" s="1"/>
  <c r="H112" i="8"/>
  <c r="H119" i="8"/>
  <c r="M121" i="8"/>
  <c r="C28" i="7" s="1"/>
  <c r="E17" i="6" s="1"/>
  <c r="E17" i="2" s="1"/>
  <c r="L126" i="8"/>
  <c r="B31" i="7" s="1"/>
  <c r="I12" i="8"/>
  <c r="D11" i="7" s="1"/>
  <c r="H12" i="8"/>
  <c r="H49" i="8"/>
  <c r="I126" i="8"/>
  <c r="D31" i="7" s="1"/>
  <c r="M126" i="8"/>
  <c r="C31" i="7" s="1"/>
  <c r="L12" i="8"/>
  <c r="B11" i="7" s="1"/>
  <c r="G34" i="5"/>
  <c r="L51" i="5"/>
  <c r="B19" i="4" s="1"/>
  <c r="G72" i="5"/>
  <c r="E25" i="4"/>
  <c r="E11" i="4"/>
  <c r="G12" i="5"/>
  <c r="G23" i="5"/>
  <c r="M27" i="5"/>
  <c r="C13" i="4" s="1"/>
  <c r="H29" i="5"/>
  <c r="S29" i="5"/>
  <c r="E14" i="4" s="1"/>
  <c r="I34" i="5"/>
  <c r="D17" i="4" s="1"/>
  <c r="H34" i="5"/>
  <c r="M38" i="5"/>
  <c r="C18" i="4" s="1"/>
  <c r="M51" i="5"/>
  <c r="C19" i="4" s="1"/>
  <c r="L63" i="5"/>
  <c r="B20" i="4" s="1"/>
  <c r="H72" i="5"/>
  <c r="L79" i="5"/>
  <c r="B25" i="4" s="1"/>
  <c r="V29" i="5"/>
  <c r="F14" i="4" s="1"/>
  <c r="I12" i="5"/>
  <c r="D11" i="4" s="1"/>
  <c r="H12" i="5"/>
  <c r="H23" i="5"/>
  <c r="L29" i="5"/>
  <c r="B14" i="4" s="1"/>
  <c r="D16" i="3" s="1"/>
  <c r="D16" i="2" s="1"/>
  <c r="L34" i="5"/>
  <c r="B17" i="4" s="1"/>
  <c r="I79" i="5"/>
  <c r="D25" i="4" s="1"/>
  <c r="M79" i="5"/>
  <c r="M81" i="5" s="1"/>
  <c r="C26" i="4" s="1"/>
  <c r="E18" i="3" s="1"/>
  <c r="E18" i="2" s="1"/>
  <c r="M34" i="5"/>
  <c r="C17" i="4" s="1"/>
  <c r="S34" i="5"/>
  <c r="E17" i="4" s="1"/>
  <c r="G81" i="5" l="1"/>
  <c r="L81" i="5"/>
  <c r="B26" i="4" s="1"/>
  <c r="D18" i="3" s="1"/>
  <c r="D18" i="2" s="1"/>
  <c r="M35" i="11"/>
  <c r="H88" i="11"/>
  <c r="I88" i="11"/>
  <c r="D27" i="10" s="1"/>
  <c r="F18" i="9" s="1"/>
  <c r="I35" i="11"/>
  <c r="H81" i="11"/>
  <c r="G81" i="11"/>
  <c r="M88" i="11"/>
  <c r="C27" i="10" s="1"/>
  <c r="E18" i="9" s="1"/>
  <c r="G88" i="11"/>
  <c r="B26" i="10"/>
  <c r="L81" i="11"/>
  <c r="M89" i="11"/>
  <c r="C29" i="10" s="1"/>
  <c r="I81" i="11"/>
  <c r="D23" i="10" s="1"/>
  <c r="F17" i="9" s="1"/>
  <c r="S89" i="11"/>
  <c r="E29" i="10" s="1"/>
  <c r="L121" i="8"/>
  <c r="B28" i="7" s="1"/>
  <c r="D17" i="6" s="1"/>
  <c r="I128" i="8"/>
  <c r="D32" i="7" s="1"/>
  <c r="F18" i="6" s="1"/>
  <c r="M128" i="8"/>
  <c r="C32" i="7" s="1"/>
  <c r="E18" i="6" s="1"/>
  <c r="S129" i="8"/>
  <c r="E34" i="7" s="1"/>
  <c r="L43" i="8"/>
  <c r="B16" i="7" s="1"/>
  <c r="D16" i="6" s="1"/>
  <c r="L128" i="8"/>
  <c r="B32" i="7" s="1"/>
  <c r="D18" i="6" s="1"/>
  <c r="H128" i="8"/>
  <c r="G128" i="8"/>
  <c r="M129" i="8"/>
  <c r="C34" i="7" s="1"/>
  <c r="G121" i="8"/>
  <c r="H129" i="8"/>
  <c r="G43" i="8"/>
  <c r="I43" i="8"/>
  <c r="V129" i="8"/>
  <c r="F34" i="7" s="1"/>
  <c r="M74" i="5"/>
  <c r="C22" i="4" s="1"/>
  <c r="E17" i="3" s="1"/>
  <c r="L74" i="5"/>
  <c r="B22" i="4" s="1"/>
  <c r="D17" i="3" s="1"/>
  <c r="I74" i="5"/>
  <c r="D22" i="4" s="1"/>
  <c r="F17" i="3" s="1"/>
  <c r="S74" i="5"/>
  <c r="C25" i="4"/>
  <c r="H81" i="5"/>
  <c r="L82" i="5"/>
  <c r="B28" i="4" s="1"/>
  <c r="V82" i="5"/>
  <c r="F28" i="4" s="1"/>
  <c r="G74" i="5"/>
  <c r="M29" i="5"/>
  <c r="H74" i="5"/>
  <c r="I29" i="5"/>
  <c r="I81" i="5"/>
  <c r="D26" i="4" s="1"/>
  <c r="F18" i="3" s="1"/>
  <c r="F18" i="2" s="1"/>
  <c r="G82" i="5"/>
  <c r="F17" i="2" l="1"/>
  <c r="D17" i="2"/>
  <c r="B23" i="10"/>
  <c r="D17" i="9" s="1"/>
  <c r="L89" i="11"/>
  <c r="B29" i="10" s="1"/>
  <c r="C14" i="10"/>
  <c r="E16" i="9" s="1"/>
  <c r="H89" i="11"/>
  <c r="D14" i="10"/>
  <c r="F16" i="9" s="1"/>
  <c r="I89" i="11"/>
  <c r="G89" i="11"/>
  <c r="D16" i="7"/>
  <c r="F16" i="6" s="1"/>
  <c r="I129" i="8"/>
  <c r="G129" i="8"/>
  <c r="L129" i="8"/>
  <c r="B34" i="7" s="1"/>
  <c r="C14" i="4"/>
  <c r="E16" i="3" s="1"/>
  <c r="E16" i="2" s="1"/>
  <c r="M82" i="5"/>
  <c r="C28" i="4" s="1"/>
  <c r="H82" i="5"/>
  <c r="D14" i="4"/>
  <c r="F16" i="3" s="1"/>
  <c r="F16" i="2" s="1"/>
  <c r="F20" i="2" s="1"/>
  <c r="I82" i="5"/>
  <c r="E22" i="4"/>
  <c r="S82" i="5"/>
  <c r="E28" i="4" s="1"/>
  <c r="D29" i="10" l="1"/>
  <c r="B9" i="1"/>
  <c r="D34" i="7"/>
  <c r="B8" i="1"/>
  <c r="D28" i="4"/>
  <c r="B7" i="1"/>
  <c r="F22" i="9"/>
  <c r="F23" i="9"/>
  <c r="J24" i="9"/>
  <c r="F20" i="9"/>
  <c r="J23" i="9"/>
  <c r="F24" i="9"/>
  <c r="J22" i="9"/>
  <c r="J24" i="6"/>
  <c r="F22" i="6"/>
  <c r="F23" i="6"/>
  <c r="F24" i="6"/>
  <c r="J23" i="6"/>
  <c r="J22" i="6"/>
  <c r="F20" i="6"/>
  <c r="J24" i="3"/>
  <c r="J24" i="2" s="1"/>
  <c r="F23" i="3"/>
  <c r="F23" i="2" s="1"/>
  <c r="F22" i="3"/>
  <c r="F22" i="2" s="1"/>
  <c r="F20" i="3"/>
  <c r="J23" i="3"/>
  <c r="J23" i="2" s="1"/>
  <c r="J22" i="3"/>
  <c r="J22" i="2" s="1"/>
  <c r="F24" i="3"/>
  <c r="F24" i="2" s="1"/>
  <c r="J26" i="6" l="1"/>
  <c r="J26" i="2"/>
  <c r="J28" i="2" s="1"/>
  <c r="B10" i="1"/>
  <c r="J26" i="9"/>
  <c r="J26" i="3"/>
  <c r="J28" i="9" l="1"/>
  <c r="I29" i="9" s="1"/>
  <c r="J29" i="9" s="1"/>
  <c r="J31" i="9" s="1"/>
  <c r="C9" i="1"/>
  <c r="G9" i="1" s="1"/>
  <c r="J28" i="6"/>
  <c r="I29" i="6" s="1"/>
  <c r="J29" i="6" s="1"/>
  <c r="J31" i="6" s="1"/>
  <c r="C8" i="1"/>
  <c r="G8" i="1" s="1"/>
  <c r="J28" i="3"/>
  <c r="C7" i="1"/>
  <c r="I29" i="3"/>
  <c r="J29" i="3" s="1"/>
  <c r="J31" i="3" s="1"/>
  <c r="C10" i="1" l="1"/>
  <c r="G7" i="1"/>
  <c r="G10" i="1" s="1"/>
  <c r="B11" i="1" l="1"/>
  <c r="B12" i="1" s="1"/>
  <c r="G12" i="1" l="1"/>
  <c r="I30" i="2"/>
  <c r="J30" i="2" s="1"/>
  <c r="G11" i="1"/>
  <c r="I29" i="2"/>
  <c r="J29" i="2" s="1"/>
  <c r="J31" i="2" l="1"/>
  <c r="G13" i="1"/>
</calcChain>
</file>

<file path=xl/sharedStrings.xml><?xml version="1.0" encoding="utf-8"?>
<sst xmlns="http://schemas.openxmlformats.org/spreadsheetml/2006/main" count="1098" uniqueCount="323">
  <si>
    <t>Rekapitulácia rozpočtu</t>
  </si>
  <si>
    <t>Stavba Základná škola Komenského, 064 01 Stará Ľubovňa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</si>
  <si>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</si>
  <si>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</si>
  <si>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</si>
  <si>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</si>
  <si>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</si>
  <si>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</si>
  <si>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</si>
  <si>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</si>
  <si>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</si>
  <si>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</si>
  <si>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>Stavebné úpravy PC učebne</t>
  </si>
  <si>
    <t>Stavebné úpravy fyzikálnej účebne</t>
  </si>
  <si>
    <t>Stavebné úpravy dielne</t>
  </si>
  <si>
    <t>Krycí list rozpočtu</t>
  </si>
  <si>
    <t xml:space="preserve">Miesto:  </t>
  </si>
  <si>
    <t>Objekt Stavebné úpravy PC učebne</t>
  </si>
  <si>
    <t xml:space="preserve">Ks: </t>
  </si>
  <si>
    <t xml:space="preserve">Zákazka: </t>
  </si>
  <si>
    <t>Spracoval: Gabriela Gmitrová G&amp;G Cen</t>
  </si>
  <si>
    <t xml:space="preserve">Dňa </t>
  </si>
  <si>
    <t>12.06.2019</t>
  </si>
  <si>
    <t xml:space="preserve">Odberateľ: </t>
  </si>
  <si>
    <t>Projektant: mArchus, s.r.o., Prešov</t>
  </si>
  <si>
    <t xml:space="preserve">Dodávateľ: 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</si>
  <si>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</si>
  <si>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</si>
  <si>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</si>
  <si>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</si>
  <si>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</si>
  <si>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</si>
  <si>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</si>
  <si>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</si>
  <si>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</si>
  <si>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</si>
  <si>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</si>
  <si>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</si>
  <si>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</si>
  <si>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</si>
  <si>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</si>
  <si>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</si>
  <si>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>Spolu v EUR</t>
  </si>
  <si>
    <t xml:space="preserve">F </t>
  </si>
  <si>
    <t xml:space="preserve">C 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</si>
  <si>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</si>
  <si>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</si>
  <si>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</si>
  <si>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</si>
  <si>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</si>
  <si>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</si>
  <si>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</si>
  <si>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</si>
  <si>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</si>
  <si>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</si>
  <si>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</si>
  <si>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</si>
  <si>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</si>
  <si>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</si>
  <si>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</si>
  <si>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</si>
  <si>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</si>
  <si>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</si>
  <si>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12.06.2019</t>
  </si>
  <si>
    <t>Prehľad rozpočtových nákladov</t>
  </si>
  <si>
    <t>Práce HSV</t>
  </si>
  <si>
    <t>POVRCHOVÉ ÚPRAVY</t>
  </si>
  <si>
    <t>OSTATNÉ PRÁCE</t>
  </si>
  <si>
    <t>PRESUNY HMÔT</t>
  </si>
  <si>
    <t>Práce PSV</t>
  </si>
  <si>
    <t>ZTI-VNÚTORNA KANALIZÁCIA</t>
  </si>
  <si>
    <t>ZTI-VNÚTORNÝ VODOVOD</t>
  </si>
  <si>
    <t>ZTI-ZARIAĎOVACIE PREDMETY</t>
  </si>
  <si>
    <t>PODLAHY POVLAKOVÉ</t>
  </si>
  <si>
    <t>PODLAHY A OBKLADY KERAMICKÉ-OBKLADY</t>
  </si>
  <si>
    <t>Montážne práce</t>
  </si>
  <si>
    <t>M-21 ELEKTROMONTÁŽE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</si>
  <si>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</si>
  <si>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</si>
  <si>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</si>
  <si>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</si>
  <si>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</si>
  <si>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</si>
  <si>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</si>
  <si>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</si>
  <si>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</si>
  <si>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</si>
  <si>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Suť</t>
  </si>
  <si>
    <t xml:space="preserve">Spracoval: </t>
  </si>
  <si>
    <t>Gabriela Gmitrová G&amp;G Cen</t>
  </si>
  <si>
    <t xml:space="preserve">Dátum: </t>
  </si>
  <si>
    <t>Zákazka Základná škola Komenského, 064 01 Stará Ľubovňa</t>
  </si>
  <si>
    <t xml:space="preserve"> 11/A 1</t>
  </si>
  <si>
    <t xml:space="preserve"> 632621127</t>
  </si>
  <si>
    <t>Liaty samonivelačný poter kontaktný, pevne spojený s podkladovou betónovou konštrukciou hr.10mm (poz. 1/m, PVC)</t>
  </si>
  <si>
    <t>m2</t>
  </si>
  <si>
    <t xml:space="preserve"> 952901411</t>
  </si>
  <si>
    <t xml:space="preserve">Vyčistenie miestností zametaním pred poterom </t>
  </si>
  <si>
    <t xml:space="preserve"> 13/B 1</t>
  </si>
  <si>
    <t xml:space="preserve"> 978059521</t>
  </si>
  <si>
    <t>Odsekanie a odobratie obkladov stien z obkladačiek vnútorných -0,068 t (poz.2)</t>
  </si>
  <si>
    <t xml:space="preserve"> 979011111</t>
  </si>
  <si>
    <t>Zvislá doprava sutiny a vybúraných hmôt za prvé podlažie nad alebo pod základným podlažím</t>
  </si>
  <si>
    <t>t</t>
  </si>
  <si>
    <t xml:space="preserve"> 979081111</t>
  </si>
  <si>
    <t>Odvoz sutiny a vybúraných hmôt na skládku do 1 km</t>
  </si>
  <si>
    <t xml:space="preserve"> 979081121</t>
  </si>
  <si>
    <t>Odvoz sutiny a vybúraných hmôt na skládku za každý ďalší 1 km</t>
  </si>
  <si>
    <t xml:space="preserve"> 979081130</t>
  </si>
  <si>
    <t>Poplatok za uloženie stavebnej sute na skládku</t>
  </si>
  <si>
    <t xml:space="preserve"> 979081135</t>
  </si>
  <si>
    <t>Uloženie stavebnej sute na skládku (bez poplatku za skládku)</t>
  </si>
  <si>
    <t xml:space="preserve"> 979082111</t>
  </si>
  <si>
    <t>Vnútrostavenisková doprava sutiny a vybúraných hmôt do 10 m</t>
  </si>
  <si>
    <t xml:space="preserve"> 14/C 1</t>
  </si>
  <si>
    <t xml:space="preserve"> 999281111</t>
  </si>
  <si>
    <t>Presun hmôt pre opravy a údržbu objektov vrátane vonkajších plášťov výšky do 25 m</t>
  </si>
  <si>
    <t>721/A 1</t>
  </si>
  <si>
    <t xml:space="preserve"> 721171105</t>
  </si>
  <si>
    <t>Potrubie z novodurových rúr TPD 5-177-67 odpadové hrdlové D 50x1, 8 vč. napojenia na jestvujúci rozvod (poz.3/m)</t>
  </si>
  <si>
    <t>m</t>
  </si>
  <si>
    <t>721/A 2</t>
  </si>
  <si>
    <t xml:space="preserve"> 722171221</t>
  </si>
  <si>
    <t>Potrubie z plastických hmôt z PPR vč. napojenia na jestvujúci rozvod (poz.3/m)</t>
  </si>
  <si>
    <t>721/A 5</t>
  </si>
  <si>
    <t xml:space="preserve"> 725212206</t>
  </si>
  <si>
    <t>Umývadla bez výtokových armatúr z bieleho diturvitu (poz.3/m)</t>
  </si>
  <si>
    <t>kus</t>
  </si>
  <si>
    <t xml:space="preserve"> 725810403</t>
  </si>
  <si>
    <t>Ventily rohové s pripájacou rúrkou 1/2-3/8  (poz.3/m)</t>
  </si>
  <si>
    <t xml:space="preserve"> 725821204</t>
  </si>
  <si>
    <t>Batérie umývadlové podomietkové nástenné pakové (poz.6/m)</t>
  </si>
  <si>
    <t xml:space="preserve"> 725860101</t>
  </si>
  <si>
    <t>Zápachové uzávierky pre zariaďovacie predmety umývadlové TE 1013A priemer 40 (poz.3/m)</t>
  </si>
  <si>
    <t xml:space="preserve"> 998725202</t>
  </si>
  <si>
    <t>Presun hmôt pre zariaďovacie predmety v objektoch výšky nad 6 do 12 m</t>
  </si>
  <si>
    <t xml:space="preserve"> %</t>
  </si>
  <si>
    <t>721/B 5</t>
  </si>
  <si>
    <t xml:space="preserve"> 725210821</t>
  </si>
  <si>
    <t>Demontáž umývadiel alebo umývadielok bez výtokovej armatúry,  -0,01946t  (poz.3)</t>
  </si>
  <si>
    <t xml:space="preserve"> 725820810</t>
  </si>
  <si>
    <t>Demontáž batérie umývadlovej nástennej,  -0,0026t  (poz.3)</t>
  </si>
  <si>
    <t xml:space="preserve"> 725860821</t>
  </si>
  <si>
    <t>Demontáž zápachovej uzávierky pre zariaďovacie predmety, umývadlá, drezy, práčky,  -0,00122t  (poz.3)</t>
  </si>
  <si>
    <t xml:space="preserve"> 725991811</t>
  </si>
  <si>
    <t>Demontáž konzoly jednoducej,  -0,00500t  (poz.3)</t>
  </si>
  <si>
    <t>P/PC</t>
  </si>
  <si>
    <t xml:space="preserve"> 000004361</t>
  </si>
  <si>
    <t>Konzoly uchytenie umyvadla a výlevky (poz.3/m)</t>
  </si>
  <si>
    <t>par</t>
  </si>
  <si>
    <t>775/A 2</t>
  </si>
  <si>
    <t xml:space="preserve"> 776421100</t>
  </si>
  <si>
    <t>Lepenie podlahových soklíkov alebo líšt z mäkčeného PVC  ( poz.1/m)</t>
  </si>
  <si>
    <t xml:space="preserve"> 776521100</t>
  </si>
  <si>
    <t>Lepenie povlakových podláh z plastov PVC bez podkladu z pásov (poz.1/m)</t>
  </si>
  <si>
    <t xml:space="preserve"> 776992111</t>
  </si>
  <si>
    <t>Penetrácia podkladu s očistením  ( poz.1/m)</t>
  </si>
  <si>
    <t xml:space="preserve"> 776994111</t>
  </si>
  <si>
    <t>Ostatné práce - zváranie povlakových podláh z pásov alebo zo štvorcov ( poz.1/m)</t>
  </si>
  <si>
    <t xml:space="preserve"> 776996121</t>
  </si>
  <si>
    <t>Príplatok za lepidlo  ( poz.1/m)</t>
  </si>
  <si>
    <t xml:space="preserve"> 998776202</t>
  </si>
  <si>
    <t>Presun hmôt pre podlahy povlakové v objektoch výšky nad 6 do 12 m</t>
  </si>
  <si>
    <t>775/B 2</t>
  </si>
  <si>
    <t xml:space="preserve"> 776511842</t>
  </si>
  <si>
    <t>Demontáž existujúcej PVC podlahy vyčistenie,prebrúsenie a úprava podkladu pre montáž novej podlahy  -0,00100t (poz.1)</t>
  </si>
  <si>
    <t>P/PE</t>
  </si>
  <si>
    <t xml:space="preserve"> 2842000100</t>
  </si>
  <si>
    <t>Soklík PVC mäkčený v. 50 mm  ( poz.1/m)</t>
  </si>
  <si>
    <t>S/S20</t>
  </si>
  <si>
    <t xml:space="preserve"> 2841291500</t>
  </si>
  <si>
    <t>Podlahovina z PVC hr 2mm ( poz.1/m)</t>
  </si>
  <si>
    <t>771/A 2</t>
  </si>
  <si>
    <t xml:space="preserve"> 781445018</t>
  </si>
  <si>
    <t>Montáž obkladov stien z obkladačiek hutných, keramických do tmelu (poz. 2/m)</t>
  </si>
  <si>
    <t xml:space="preserve"> 781449704</t>
  </si>
  <si>
    <t xml:space="preserve">Príplatok za škárovanie </t>
  </si>
  <si>
    <t xml:space="preserve"> 998781201</t>
  </si>
  <si>
    <t>Presun hmôt pre obklady keramické v objektoch výšky do 6 m</t>
  </si>
  <si>
    <t xml:space="preserve"> 000004393</t>
  </si>
  <si>
    <t>Lepiací tmel -flexibil  (poz. 2/m)</t>
  </si>
  <si>
    <t>kg</t>
  </si>
  <si>
    <t xml:space="preserve"> 000004425</t>
  </si>
  <si>
    <t>Šparovací tmel (poz. 2/m)</t>
  </si>
  <si>
    <t>S/S70</t>
  </si>
  <si>
    <t xml:space="preserve"> 597656450</t>
  </si>
  <si>
    <t>Obkladačky keramické hutné glazované jednofar. hladké, ak.Ia (poz. 2/m)</t>
  </si>
  <si>
    <t>R/RE</t>
  </si>
  <si>
    <t xml:space="preserve"> 24</t>
  </si>
  <si>
    <t xml:space="preserve">Elektroinštalácia </t>
  </si>
  <si>
    <t>kpl</t>
  </si>
  <si>
    <t>Objekt Stavebné úpravy fyzikálnej účebne</t>
  </si>
  <si>
    <t>ZÁKLADY</t>
  </si>
  <si>
    <t>ZVISLÉ KONŠTRUKCIE</t>
  </si>
  <si>
    <t>KONŠTRUKCIE STOLÁRSKE</t>
  </si>
  <si>
    <t>KOVOVÉ DOPLNKOVÉ KONŠTRUKCIE</t>
  </si>
  <si>
    <t>NÁTERY</t>
  </si>
  <si>
    <t>MAĽBY</t>
  </si>
  <si>
    <t xml:space="preserve"> 272313611</t>
  </si>
  <si>
    <t>Zaliatie inštalačných kanálov betón prostý tr.C 16/20 (poz.2/m)</t>
  </si>
  <si>
    <t>m3</t>
  </si>
  <si>
    <t xml:space="preserve"> 342254230</t>
  </si>
  <si>
    <t>Zdvojená stena sadrokartónová RIGIPS na OK s 2x izoláciou 60 mm,hr.steny 205 mm,dosky RBI 12,5 mm (poz.10/m)</t>
  </si>
  <si>
    <t xml:space="preserve"> 642942111</t>
  </si>
  <si>
    <t>Osadenie oceľového dverového rámu plochy otvoru do 2, 5m2</t>
  </si>
  <si>
    <t xml:space="preserve"> 611421331</t>
  </si>
  <si>
    <t>Oprava omietok stropov v množstve do 30 % štukových  ( poz. 8/m)</t>
  </si>
  <si>
    <t xml:space="preserve"> 612421331</t>
  </si>
  <si>
    <t>Oprava vnútorných vápenných omietok stien, v množstve opravenej plochy nad 10 do 30 % štukových  ( poz. 78/m)</t>
  </si>
  <si>
    <t>S/S50</t>
  </si>
  <si>
    <t xml:space="preserve"> 553317060</t>
  </si>
  <si>
    <t>Zárubeň oceľová CgU 900/1970 do sadrokartonovej priečky</t>
  </si>
  <si>
    <t xml:space="preserve"> 968061125</t>
  </si>
  <si>
    <t>Vyvesenie alebo zavesenie dreveného dverného krídla do 2 m2 (poz.9)</t>
  </si>
  <si>
    <t>Odsekanie a odobratie obkladov stien z obkladačiek vnútorných -0,068 t (poz.4)</t>
  </si>
  <si>
    <t xml:space="preserve"> 3035</t>
  </si>
  <si>
    <t>Podium výšky 180 mm (2,1*6,0m) z fošni OSB dosiek, krycích profilov PVC podlahoviny (stolársky výrobok) (D+M) (poz.11/m)</t>
  </si>
  <si>
    <t>R/R 0</t>
  </si>
  <si>
    <t xml:space="preserve"> 10000099</t>
  </si>
  <si>
    <t>Pripojenie pre napojenie vodovodnej a kanalizačnej prípojky</t>
  </si>
  <si>
    <t>721/B 2</t>
  </si>
  <si>
    <t xml:space="preserve"> 722130806</t>
  </si>
  <si>
    <t>Demontáž kanalizačného a vodovodného potrubia  -0,01442t (poz.7)</t>
  </si>
  <si>
    <t>Umývadla bez výtokových armatúr z bieleho diturvitu (poz.4/m)</t>
  </si>
  <si>
    <t>Batérie umývadlové podomietkové nástenné pakové (poz.7/m)</t>
  </si>
  <si>
    <t>Demontáž umývadiel alebo umývadielok bez výtokovej armatúry,  -0,01946t  (poz.4)</t>
  </si>
  <si>
    <t>Demontáž zápachovej uzávierky pre zariaďovacie predmety, umývadlá, drezy, práčky,  -0,00122t  (poz.4)</t>
  </si>
  <si>
    <t>Demontáž konzoly jednoducej,  -0,00500t  (poz.4)</t>
  </si>
  <si>
    <t>Demontáž batérie umývadlovej nástennej,  -0,0026t  (poz.4)</t>
  </si>
  <si>
    <t>766/A 1</t>
  </si>
  <si>
    <t xml:space="preserve"> 766652112</t>
  </si>
  <si>
    <t xml:space="preserve">Montáž dverového krídla nekompletiz.otváravého do zamurovanej rámovej zárubne,jednokrídlové  </t>
  </si>
  <si>
    <t xml:space="preserve"> 766695212</t>
  </si>
  <si>
    <t xml:space="preserve">Montáž prahu dverí, jednokrídlových  </t>
  </si>
  <si>
    <t xml:space="preserve"> 998766201</t>
  </si>
  <si>
    <t>Presun hmot pre konštrukcie stolárske v objektoch výšky do 6 m</t>
  </si>
  <si>
    <t>766/B 1</t>
  </si>
  <si>
    <t xml:space="preserve"> 766662811</t>
  </si>
  <si>
    <t>Demontáž prahu dverí jednokrídlových,  -0,00100t (poz.9)</t>
  </si>
  <si>
    <t>766/C 1</t>
  </si>
  <si>
    <t xml:space="preserve"> 766669921</t>
  </si>
  <si>
    <t xml:space="preserve">Montáž kovaní dverného krídla, zámku </t>
  </si>
  <si>
    <t xml:space="preserve"> 549138500</t>
  </si>
  <si>
    <t xml:space="preserve">Kovanie kľučka/kľučka </t>
  </si>
  <si>
    <t>pár</t>
  </si>
  <si>
    <t>S/S90</t>
  </si>
  <si>
    <t xml:space="preserve"> 611601880</t>
  </si>
  <si>
    <t>Dvere vnútorné hladké plné jednokrídlové MDF 80x197</t>
  </si>
  <si>
    <t xml:space="preserve"> 611602090</t>
  </si>
  <si>
    <t>Dvere vnútorné hladké plné jednokrídlové prefa 90x197</t>
  </si>
  <si>
    <t xml:space="preserve"> 611873960</t>
  </si>
  <si>
    <t>Prah bukový dĺžky 82 cm, šírky 10 cm</t>
  </si>
  <si>
    <t xml:space="preserve"> 611874160</t>
  </si>
  <si>
    <t>Prah bukový dĺžky 92 cm, šírky 10 cm</t>
  </si>
  <si>
    <t>767/B 1</t>
  </si>
  <si>
    <t xml:space="preserve"> 767112811</t>
  </si>
  <si>
    <t>Demontáž stien zasklenných  -0,03300t (poz.8)</t>
  </si>
  <si>
    <t xml:space="preserve"> 767584430</t>
  </si>
  <si>
    <t>Kovové konštrukcie - demontáž oceľových poklopov kanálov vrátane osadzovacích rámov (poz.2)</t>
  </si>
  <si>
    <t>Montáž obkladov stien z obkladačiek hutných, keramických do tmelu (poz. 3/m)</t>
  </si>
  <si>
    <t>Lepiací tmel -flexibil  (poz. 3/m)</t>
  </si>
  <si>
    <t>Šparovací tmel (poz. 3/m)</t>
  </si>
  <si>
    <t>Obkladačky keramické hutné glazované jednofar. hladké, ak.Ia (poz. 3/m)</t>
  </si>
  <si>
    <t>783/A 1</t>
  </si>
  <si>
    <t xml:space="preserve"> 783125532</t>
  </si>
  <si>
    <t>Nátery syntetické oceľových zarubni  na vzduchu schnúce dvojnasobné s 1x emailovaním (poz.1/n)</t>
  </si>
  <si>
    <t xml:space="preserve"> 783812100</t>
  </si>
  <si>
    <t>Nátery olejové omietok stien dvojnásobné 1x s emailovaním (poz.9/m)</t>
  </si>
  <si>
    <t>783/B 1</t>
  </si>
  <si>
    <t xml:space="preserve"> 783601813</t>
  </si>
  <si>
    <t>Odstránenie starých náterov oškrabaním s obrúsením zárubní (poz.1/m)</t>
  </si>
  <si>
    <t>784/A 1</t>
  </si>
  <si>
    <t xml:space="preserve"> 784452451</t>
  </si>
  <si>
    <t>Maľby stropov z tekutých zmesí Primalex alebo Superlex bez pačokovania jednofarebné dvojnásobné v miestnostiach v. do 3,8 (poz.8/m)</t>
  </si>
  <si>
    <t xml:space="preserve"> 784453941</t>
  </si>
  <si>
    <t xml:space="preserve">Maľby stien z maliar. zmesí Primalex jednofarebné dvojnásobné s bielym stropom do 3, 80 m  (poz.8/m) </t>
  </si>
  <si>
    <t xml:space="preserve"> 784464225</t>
  </si>
  <si>
    <t>Penetrácia stien a stropov do výšky miestností 3,80 m (poz.8/m)</t>
  </si>
  <si>
    <t xml:space="preserve"> 784496603</t>
  </si>
  <si>
    <t>Ostatné maliarske práce - maľba sadrokartonových konštrukcie 2x Primalex</t>
  </si>
  <si>
    <t>Objekt Stavebné úpravy dielne</t>
  </si>
  <si>
    <t xml:space="preserve"> 612465138_1</t>
  </si>
  <si>
    <t>Vnútorná stierka stien CEMIX,vápenná biela,jemná štuková,miešanie strojne,nanášanie ručne hr.2,5 mm (poz.7/m)</t>
  </si>
  <si>
    <t>Oprava omietok stropov v množstve do 30 % štukových  ( poz. 6/m)</t>
  </si>
  <si>
    <t>Oprava vnútorných vápenných omietok stien, v množstve opravenej plochy nad 10 do 30 % štukových  ( poz. 6/m)</t>
  </si>
  <si>
    <t xml:space="preserve"> 000004463</t>
  </si>
  <si>
    <t xml:space="preserve">Sieťka do lepidla </t>
  </si>
  <si>
    <t xml:space="preserve"> 968061126</t>
  </si>
  <si>
    <t>Vyvesenie alebo zavesenie dreveného dverného krídla nad 2 m2 (poz.5)</t>
  </si>
  <si>
    <t xml:space="preserve"> 968062747</t>
  </si>
  <si>
    <t>Vybúranie drevených stien plných, zasklených alebo výkladných, plochy nad 4 m2 -0,015 t (poz.5)</t>
  </si>
  <si>
    <t>Odsekanie a odobratie obkladov stien z obkladačiek vnútorných -0,068 t (poz.1)</t>
  </si>
  <si>
    <t xml:space="preserve"> 766662934</t>
  </si>
  <si>
    <t>Vybúranie drevenej deliacej priečky vrátane dverí  (poz.6,5)</t>
  </si>
  <si>
    <t xml:space="preserve"> 27</t>
  </si>
  <si>
    <t>Demontáž stropných svietidiel (poz.4)</t>
  </si>
  <si>
    <t>Umývadla bez výtokových armatúr z bieleho diturvitu (poz.2/m)</t>
  </si>
  <si>
    <t>Ventily rohové s pripájacou rúrkou 1/2-3/8  (poz.2/m)</t>
  </si>
  <si>
    <t>Batérie umývadlové podomietkové nástenné pakové (poz.5/m)</t>
  </si>
  <si>
    <t>Zápachové uzávierky pre zariaďovacie predmety umývadlové TE 1013A priemer 40 (poz.2/m)</t>
  </si>
  <si>
    <t xml:space="preserve"> 998725201</t>
  </si>
  <si>
    <t>Presun hmôt pre zariaďovacie predmety v objektoch výšky do 6 m</t>
  </si>
  <si>
    <t>Demontáž umývadiel alebo umývadielok bez výtokovej armatúry,  -0,01946t  (poz.2)</t>
  </si>
  <si>
    <t>Demontáž batérie umývadlovej nástennej,  -0,0026t  (poz.2)</t>
  </si>
  <si>
    <t>Demontáž zápachovej uzávierky pre zariaďovacie predmety, umývadlá, drezy, práčky,  -0,00122t  (poz.2)</t>
  </si>
  <si>
    <t>Demontáž konzoly jednoducej,  -0,00500t  (poz.2)</t>
  </si>
  <si>
    <t xml:space="preserve"> 118</t>
  </si>
  <si>
    <t xml:space="preserve">Montáž plastových stien a dverí </t>
  </si>
  <si>
    <t xml:space="preserve"> 611412428</t>
  </si>
  <si>
    <t>Plastové dvojkrídlové dvere sedemkomorkový profil  v/š 2050/1500 mm farba rámu bielá (poz.1/DP)</t>
  </si>
  <si>
    <t xml:space="preserve"> 611412432</t>
  </si>
  <si>
    <t>Plastová stena  s dvojkrídlovými dvermi sedemkomorkový profil  v/š 3200/2950 mm farbá rámu bielá (poz.2/DL)</t>
  </si>
  <si>
    <t>Montáž obkladov stien z obkladačiek hutných, keramických do tmelu (poz. 1/m)</t>
  </si>
  <si>
    <t>Lepiací tmel -flexibil  (poz1/m)</t>
  </si>
  <si>
    <t>Šparovací tmel (poz. 1/m)</t>
  </si>
  <si>
    <t>Obkladačky keramické hutné glazované jednofar. hladké, ak.Ia (poz. 1/m)</t>
  </si>
  <si>
    <t>Maľby stropov z tekutých zmesí Primalex alebo Superlex bez pačokovania jednofarebné dvojnásobné v miestnostiach v. do 3,8 (poz.6/m)</t>
  </si>
  <si>
    <t xml:space="preserve">Maľby stien z maliar. zmesí Primalex jednofarebné dvojnásobné s bielym stropom do 3, 80 m  (poz.6/m) </t>
  </si>
  <si>
    <t>Penetrácia stien a stropov do výšky miestností 3,80 m (poz.6/m)</t>
  </si>
  <si>
    <t xml:space="preserve">           Celkom bez DPH</t>
  </si>
  <si>
    <t xml:space="preserve">           DPH 20% z </t>
  </si>
  <si>
    <t xml:space="preserve">          Celkom v EUR</t>
  </si>
  <si>
    <t>Krycí list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</si>
</sst>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\ ###\ ##0.00"/>
    <numFmt numFmtId="165" formatCode="###\ ###\ ##0.0000"/>
    <numFmt numFmtId="166" formatCode="###\ ###\ ##0.00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164" fontId="1" fillId="0" borderId="26" xfId="0" applyNumberFormat="1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6" fillId="0" borderId="15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5" fillId="0" borderId="20" xfId="0" applyFont="1" applyFill="1" applyBorder="1"/>
    <xf numFmtId="0" fontId="5" fillId="0" borderId="15" xfId="0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6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2" xfId="0" applyFont="1" applyFill="1" applyBorder="1"/>
    <xf numFmtId="0" fontId="5" fillId="0" borderId="9" xfId="0" applyFont="1" applyFill="1" applyBorder="1"/>
    <xf numFmtId="0" fontId="4" fillId="0" borderId="4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1" xfId="0" applyFont="1" applyFill="1" applyBorder="1"/>
    <xf numFmtId="0" fontId="5" fillId="0" borderId="42" xfId="0" applyFont="1" applyFill="1" applyBorder="1" applyAlignment="1">
      <alignment horizontal="center"/>
    </xf>
    <xf numFmtId="164" fontId="1" fillId="0" borderId="20" xfId="0" applyNumberFormat="1" applyFont="1" applyFill="1" applyBorder="1"/>
    <xf numFmtId="0" fontId="5" fillId="0" borderId="46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8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1" fillId="0" borderId="52" xfId="0" applyFont="1" applyFill="1" applyBorder="1"/>
    <xf numFmtId="0" fontId="5" fillId="0" borderId="53" xfId="0" applyFont="1" applyFill="1" applyBorder="1"/>
    <xf numFmtId="164" fontId="1" fillId="0" borderId="54" xfId="0" applyNumberFormat="1" applyFont="1" applyFill="1" applyBorder="1"/>
    <xf numFmtId="164" fontId="5" fillId="0" borderId="49" xfId="0" applyNumberFormat="1" applyFont="1" applyFill="1" applyBorder="1"/>
    <xf numFmtId="164" fontId="5" fillId="0" borderId="50" xfId="0" applyNumberFormat="1" applyFont="1" applyFill="1" applyBorder="1"/>
    <xf numFmtId="164" fontId="5" fillId="0" borderId="51" xfId="0" applyNumberFormat="1" applyFont="1" applyFill="1" applyBorder="1"/>
    <xf numFmtId="164" fontId="5" fillId="0" borderId="52" xfId="0" applyNumberFormat="1" applyFont="1" applyFill="1" applyBorder="1"/>
    <xf numFmtId="164" fontId="1" fillId="0" borderId="53" xfId="0" applyNumberFormat="1" applyFont="1" applyFill="1" applyBorder="1"/>
    <xf numFmtId="164" fontId="5" fillId="0" borderId="0" xfId="0" applyNumberFormat="1" applyFont="1" applyFill="1" applyBorder="1"/>
    <xf numFmtId="164" fontId="5" fillId="0" borderId="55" xfId="0" applyNumberFormat="1" applyFont="1" applyFill="1" applyBorder="1"/>
    <xf numFmtId="0" fontId="1" fillId="0" borderId="56" xfId="0" applyFont="1" applyFill="1" applyBorder="1"/>
    <xf numFmtId="0" fontId="1" fillId="0" borderId="57" xfId="0" applyFont="1" applyFill="1" applyBorder="1"/>
    <xf numFmtId="0" fontId="1" fillId="0" borderId="58" xfId="0" applyFont="1" applyFill="1" applyBorder="1"/>
    <xf numFmtId="0" fontId="1" fillId="0" borderId="59" xfId="0" applyFont="1" applyFill="1" applyBorder="1"/>
    <xf numFmtId="164" fontId="1" fillId="0" borderId="21" xfId="0" applyNumberFormat="1" applyFont="1" applyFill="1" applyBorder="1"/>
    <xf numFmtId="164" fontId="1" fillId="0" borderId="55" xfId="0" applyNumberFormat="1" applyFont="1" applyFill="1" applyBorder="1"/>
    <xf numFmtId="164" fontId="5" fillId="0" borderId="61" xfId="0" applyNumberFormat="1" applyFont="1" applyFill="1" applyBorder="1"/>
    <xf numFmtId="164" fontId="1" fillId="0" borderId="61" xfId="0" applyNumberFormat="1" applyFont="1" applyFill="1" applyBorder="1"/>
    <xf numFmtId="0" fontId="4" fillId="0" borderId="63" xfId="0" applyFont="1" applyFill="1" applyBorder="1" applyAlignment="1">
      <alignment horizontal="center"/>
    </xf>
    <xf numFmtId="0" fontId="5" fillId="0" borderId="64" xfId="0" applyFont="1" applyFill="1" applyBorder="1"/>
    <xf numFmtId="0" fontId="5" fillId="0" borderId="65" xfId="0" applyFont="1" applyFill="1" applyBorder="1"/>
    <xf numFmtId="0" fontId="5" fillId="0" borderId="66" xfId="0" applyFont="1" applyFill="1" applyBorder="1" applyAlignment="1">
      <alignment horizontal="center"/>
    </xf>
    <xf numFmtId="0" fontId="5" fillId="0" borderId="67" xfId="0" applyFont="1" applyFill="1" applyBorder="1"/>
    <xf numFmtId="164" fontId="5" fillId="0" borderId="67" xfId="0" applyNumberFormat="1" applyFont="1" applyFill="1" applyBorder="1"/>
    <xf numFmtId="164" fontId="5" fillId="0" borderId="68" xfId="0" applyNumberFormat="1" applyFont="1" applyFill="1" applyBorder="1"/>
    <xf numFmtId="164" fontId="5" fillId="0" borderId="69" xfId="0" applyNumberFormat="1" applyFont="1" applyFill="1" applyBorder="1"/>
    <xf numFmtId="164" fontId="1" fillId="0" borderId="70" xfId="0" applyNumberFormat="1" applyFont="1" applyFill="1" applyBorder="1"/>
    <xf numFmtId="164" fontId="4" fillId="0" borderId="71" xfId="0" applyNumberFormat="1" applyFont="1" applyFill="1" applyBorder="1"/>
    <xf numFmtId="164" fontId="1" fillId="0" borderId="72" xfId="0" applyNumberFormat="1" applyFont="1" applyFill="1" applyBorder="1"/>
    <xf numFmtId="0" fontId="1" fillId="0" borderId="14" xfId="0" applyFont="1" applyFill="1" applyBorder="1"/>
    <xf numFmtId="0" fontId="1" fillId="0" borderId="73" xfId="0" applyFont="1" applyFill="1" applyBorder="1"/>
    <xf numFmtId="0" fontId="1" fillId="0" borderId="74" xfId="0" applyFont="1" applyFill="1" applyBorder="1"/>
    <xf numFmtId="0" fontId="5" fillId="0" borderId="10" xfId="0" applyFont="1" applyFill="1" applyBorder="1"/>
    <xf numFmtId="0" fontId="5" fillId="0" borderId="75" xfId="0" applyFont="1" applyFill="1" applyBorder="1"/>
    <xf numFmtId="164" fontId="5" fillId="0" borderId="76" xfId="0" applyNumberFormat="1" applyFont="1" applyFill="1" applyBorder="1"/>
    <xf numFmtId="164" fontId="4" fillId="0" borderId="77" xfId="0" applyNumberFormat="1" applyFont="1" applyFill="1" applyBorder="1"/>
    <xf numFmtId="164" fontId="4" fillId="0" borderId="78" xfId="0" applyNumberFormat="1" applyFont="1" applyFill="1" applyBorder="1"/>
    <xf numFmtId="0" fontId="4" fillId="0" borderId="79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4" xfId="0" applyNumberFormat="1" applyFont="1" applyFill="1" applyBorder="1"/>
    <xf numFmtId="164" fontId="1" fillId="0" borderId="22" xfId="0" applyNumberFormat="1" applyFont="1" applyFill="1" applyBorder="1"/>
    <xf numFmtId="0" fontId="5" fillId="0" borderId="76" xfId="0" applyFont="1" applyFill="1" applyBorder="1"/>
    <xf numFmtId="0" fontId="5" fillId="0" borderId="0" xfId="0" applyFont="1" applyFill="1" applyBorder="1"/>
    <xf numFmtId="0" fontId="5" fillId="0" borderId="55" xfId="0" applyFont="1" applyFill="1" applyBorder="1"/>
    <xf numFmtId="0" fontId="1" fillId="0" borderId="0" xfId="0" applyFont="1" applyFill="1" applyBorder="1"/>
    <xf numFmtId="164" fontId="5" fillId="0" borderId="80" xfId="0" applyNumberFormat="1" applyFont="1" applyFill="1" applyBorder="1"/>
    <xf numFmtId="164" fontId="5" fillId="0" borderId="81" xfId="0" applyNumberFormat="1" applyFont="1" applyFill="1" applyBorder="1"/>
    <xf numFmtId="164" fontId="1" fillId="0" borderId="80" xfId="0" applyNumberFormat="1" applyFont="1" applyFill="1" applyBorder="1"/>
    <xf numFmtId="0" fontId="1" fillId="0" borderId="82" xfId="0" applyFont="1" applyFill="1" applyBorder="1"/>
    <xf numFmtId="164" fontId="5" fillId="0" borderId="83" xfId="0" applyNumberFormat="1" applyFont="1" applyFill="1" applyBorder="1"/>
    <xf numFmtId="0" fontId="1" fillId="0" borderId="84" xfId="0" applyFont="1" applyFill="1" applyBorder="1"/>
    <xf numFmtId="0" fontId="1" fillId="0" borderId="55" xfId="0" applyFont="1" applyFill="1" applyBorder="1"/>
    <xf numFmtId="164" fontId="1" fillId="0" borderId="81" xfId="0" applyNumberFormat="1" applyFont="1" applyFill="1" applyBorder="1"/>
    <xf numFmtId="0" fontId="1" fillId="0" borderId="61" xfId="0" applyFont="1" applyFill="1" applyBorder="1"/>
    <xf numFmtId="0" fontId="5" fillId="0" borderId="61" xfId="0" applyFont="1" applyFill="1" applyBorder="1"/>
    <xf numFmtId="0" fontId="1" fillId="0" borderId="85" xfId="0" applyFont="1" applyFill="1" applyBorder="1"/>
    <xf numFmtId="164" fontId="1" fillId="0" borderId="86" xfId="0" applyNumberFormat="1" applyFont="1" applyFill="1" applyBorder="1"/>
    <xf numFmtId="164" fontId="4" fillId="0" borderId="87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1" fillId="0" borderId="92" xfId="0" applyFont="1" applyFill="1" applyBorder="1"/>
    <xf numFmtId="0" fontId="1" fillId="0" borderId="93" xfId="0" applyFont="1" applyFill="1" applyBorder="1"/>
    <xf numFmtId="0" fontId="1" fillId="0" borderId="60" xfId="0" applyFont="1" applyFill="1" applyBorder="1"/>
    <xf numFmtId="0" fontId="1" fillId="0" borderId="62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8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5" fillId="0" borderId="94" xfId="0" applyFont="1" applyBorder="1"/>
    <xf numFmtId="164" fontId="5" fillId="0" borderId="94" xfId="0" applyNumberFormat="1" applyFont="1" applyBorder="1"/>
    <xf numFmtId="165" fontId="5" fillId="0" borderId="94" xfId="0" applyNumberFormat="1" applyFont="1" applyBorder="1"/>
    <xf numFmtId="0" fontId="8" fillId="0" borderId="0" xfId="0" applyFont="1"/>
    <xf numFmtId="0" fontId="4" fillId="0" borderId="94" xfId="0" applyFont="1" applyBorder="1"/>
    <xf numFmtId="164" fontId="4" fillId="0" borderId="94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9" fillId="2" borderId="0" xfId="0" applyFont="1" applyFill="1"/>
    <xf numFmtId="0" fontId="10" fillId="0" borderId="0" xfId="0" applyFont="1"/>
    <xf numFmtId="0" fontId="8" fillId="2" borderId="0" xfId="0" applyFont="1" applyFill="1"/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2" borderId="94" xfId="0" applyFont="1" applyFill="1" applyBorder="1"/>
    <xf numFmtId="0" fontId="5" fillId="0" borderId="0" xfId="0" applyFont="1" applyAlignment="1">
      <alignment horizontal="center" wrapText="1"/>
    </xf>
    <xf numFmtId="0" fontId="12" fillId="0" borderId="94" xfId="0" applyFont="1" applyBorder="1"/>
    <xf numFmtId="0" fontId="5" fillId="0" borderId="2" xfId="0" applyFont="1" applyFill="1" applyBorder="1"/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5" xfId="0" applyFont="1" applyFill="1" applyBorder="1" applyAlignment="1">
      <alignment horizontal="center"/>
    </xf>
    <xf numFmtId="0" fontId="1" fillId="0" borderId="77" xfId="0" applyFont="1" applyFill="1" applyBorder="1"/>
    <xf numFmtId="0" fontId="1" fillId="0" borderId="96" xfId="0" applyFont="1" applyFill="1" applyBorder="1"/>
    <xf numFmtId="164" fontId="1" fillId="0" borderId="97" xfId="0" applyNumberFormat="1" applyFont="1" applyFill="1" applyBorder="1"/>
    <xf numFmtId="164" fontId="4" fillId="0" borderId="98" xfId="0" applyNumberFormat="1" applyFont="1" applyFill="1" applyBorder="1"/>
    <xf numFmtId="0" fontId="4" fillId="0" borderId="1" xfId="0" applyFont="1" applyFill="1" applyBorder="1"/>
    <xf numFmtId="0" fontId="6" fillId="0" borderId="29" xfId="0" applyFont="1" applyFill="1" applyBorder="1"/>
    <xf numFmtId="0" fontId="6" fillId="0" borderId="30" xfId="0" applyFont="1" applyFill="1" applyBorder="1"/>
    <xf numFmtId="0" fontId="6" fillId="0" borderId="31" xfId="0" applyFont="1" applyFill="1" applyBorder="1"/>
    <xf numFmtId="0" fontId="5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5" fillId="0" borderId="39" xfId="0" applyFont="1" applyFill="1" applyBorder="1" applyAlignment="1">
      <alignment wrapText="1"/>
    </xf>
    <xf numFmtId="0" fontId="1" fillId="0" borderId="40" xfId="0" applyFont="1" applyFill="1" applyBorder="1" applyAlignment="1">
      <alignment wrapText="1"/>
    </xf>
    <xf numFmtId="0" fontId="1" fillId="0" borderId="41" xfId="0" applyFont="1" applyFill="1" applyBorder="1" applyAlignment="1">
      <alignment wrapText="1"/>
    </xf>
    <xf numFmtId="0" fontId="7" fillId="0" borderId="29" xfId="0" applyFont="1" applyFill="1" applyBorder="1"/>
    <xf numFmtId="0" fontId="7" fillId="0" borderId="30" xfId="0" applyFont="1" applyFill="1" applyBorder="1"/>
    <xf numFmtId="0" fontId="7" fillId="0" borderId="31" xfId="0" applyFont="1" applyFill="1" applyBorder="1"/>
    <xf numFmtId="0" fontId="4" fillId="0" borderId="3" xfId="0" applyFont="1" applyBorder="1" applyAlignment="1">
      <alignment wrapText="1"/>
    </xf>
    <xf numFmtId="0" fontId="1" fillId="0" borderId="89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1" fillId="0" borderId="89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  <xf numFmtId="0" fontId="5" fillId="0" borderId="94" xfId="0" applyFont="1" applyBorder="1" applyProtection="1">
      <protection locked="0"/>
    </xf>
    <xf numFmtId="0" fontId="5" fillId="0" borderId="0" xfId="0" applyFont="1" applyProtection="1">
      <protection locked="0"/>
    </xf>
    <xf numFmtId="166" fontId="5" fillId="0" borderId="0" xfId="0" applyNumberFormat="1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166" fontId="1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12" fillId="0" borderId="94" xfId="0" applyFont="1" applyBorder="1" applyProtection="1">
      <protection locked="0"/>
    </xf>
    <xf numFmtId="166" fontId="12" fillId="0" borderId="94" xfId="0" applyNumberFormat="1" applyFont="1" applyBorder="1" applyProtection="1">
      <protection locked="0"/>
    </xf>
    <xf numFmtId="0" fontId="5" fillId="0" borderId="94" xfId="0" applyFont="1" applyBorder="1" applyProtection="1"/>
    <xf numFmtId="49" fontId="5" fillId="0" borderId="94" xfId="0" applyNumberFormat="1" applyFont="1" applyBorder="1" applyProtection="1"/>
    <xf numFmtId="0" fontId="4" fillId="0" borderId="94" xfId="0" applyFont="1" applyBorder="1" applyProtection="1"/>
    <xf numFmtId="166" fontId="5" fillId="0" borderId="94" xfId="0" applyNumberFormat="1" applyFont="1" applyBorder="1" applyProtection="1"/>
    <xf numFmtId="0" fontId="5" fillId="0" borderId="0" xfId="0" applyFont="1" applyProtection="1"/>
    <xf numFmtId="166" fontId="5" fillId="0" borderId="0" xfId="0" applyNumberFormat="1" applyFont="1" applyProtection="1"/>
    <xf numFmtId="0" fontId="5" fillId="0" borderId="0" xfId="0" applyFont="1" applyAlignment="1" applyProtection="1">
      <alignment wrapText="1"/>
    </xf>
    <xf numFmtId="49" fontId="5" fillId="0" borderId="0" xfId="0" applyNumberFormat="1" applyFont="1" applyAlignment="1" applyProtection="1">
      <alignment horizontal="left" wrapText="1"/>
    </xf>
    <xf numFmtId="166" fontId="5" fillId="0" borderId="0" xfId="0" applyNumberFormat="1" applyFont="1" applyAlignment="1" applyProtection="1">
      <alignment wrapText="1"/>
    </xf>
    <xf numFmtId="0" fontId="1" fillId="0" borderId="0" xfId="0" applyFont="1" applyProtection="1"/>
    <xf numFmtId="166" fontId="1" fillId="0" borderId="0" xfId="0" applyNumberFormat="1" applyFont="1" applyProtection="1"/>
    <xf numFmtId="0" fontId="4" fillId="0" borderId="0" xfId="0" applyFont="1" applyProtection="1"/>
    <xf numFmtId="0" fontId="12" fillId="0" borderId="94" xfId="0" applyFont="1" applyBorder="1" applyProtection="1"/>
    <xf numFmtId="166" fontId="12" fillId="0" borderId="94" xfId="0" applyNumberFormat="1" applyFont="1" applyBorder="1" applyProtection="1"/>
    <xf numFmtId="164" fontId="5" fillId="0" borderId="94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164" fontId="5" fillId="0" borderId="0" xfId="0" applyNumberFormat="1" applyFont="1" applyProtection="1">
      <protection locked="0"/>
    </xf>
    <xf numFmtId="164" fontId="5" fillId="0" borderId="0" xfId="0" applyNumberFormat="1" applyFont="1" applyAlignment="1" applyProtection="1">
      <alignment wrapText="1"/>
      <protection locked="0"/>
    </xf>
    <xf numFmtId="0" fontId="0" fillId="0" borderId="0" xfId="0" applyProtection="1">
      <protection locked="0"/>
    </xf>
    <xf numFmtId="164" fontId="4" fillId="0" borderId="0" xfId="0" applyNumberFormat="1" applyFont="1" applyProtection="1">
      <protection locked="0"/>
    </xf>
    <xf numFmtId="166" fontId="4" fillId="0" borderId="0" xfId="0" applyNumberFormat="1" applyFont="1" applyProtection="1">
      <protection locked="0"/>
    </xf>
    <xf numFmtId="164" fontId="1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164" fontId="12" fillId="0" borderId="94" xfId="0" applyNumberFormat="1" applyFont="1" applyBorder="1" applyProtection="1">
      <protection locked="0"/>
    </xf>
    <xf numFmtId="0" fontId="13" fillId="0" borderId="94" xfId="0" applyFont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4" fillId="0" borderId="3" xfId="0" applyFont="1" applyFill="1" applyBorder="1" applyAlignment="1" applyProtection="1">
      <alignment wrapText="1"/>
      <protection locked="0"/>
    </xf>
    <xf numFmtId="0" fontId="1" fillId="0" borderId="89" xfId="0" applyFont="1" applyFill="1" applyBorder="1" applyAlignment="1" applyProtection="1">
      <alignment wrapText="1"/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0" fontId="4" fillId="2" borderId="94" xfId="0" applyFont="1" applyFill="1" applyBorder="1" applyProtection="1">
      <protection locked="0"/>
    </xf>
    <xf numFmtId="0" fontId="9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5" fillId="0" borderId="0" xfId="0" applyFont="1" applyAlignment="1" applyProtection="1">
      <alignment horizont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5"/>
  <sheetViews>
    <sheetView workbookViewId="0">
      <selection activeCell="A7" sqref="A7:G13"/>
    </sheetView>
  </sheetViews>
  <sheetFormatPr defaultColWidth="0"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9" max="26" width="0" hidden="1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26" x14ac:dyDescent="0.25">
      <c r="A3" s="3"/>
      <c r="B3" s="3"/>
      <c r="C3" s="3"/>
      <c r="D3" s="3"/>
      <c r="E3" s="3"/>
      <c r="F3" s="7" t="s">
        <v>3</v>
      </c>
      <c r="G3" s="7" t="s">
        <v>4</v>
      </c>
    </row>
    <row r="4" spans="1:26" x14ac:dyDescent="0.25">
      <c r="A4" s="175" t="s">
        <v>1</v>
      </c>
      <c r="B4" s="175"/>
      <c r="C4" s="175"/>
      <c r="D4" s="175"/>
      <c r="E4" s="175"/>
      <c r="F4" s="8">
        <v>0.2</v>
      </c>
      <c r="G4" s="8">
        <v>0.2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25">
      <c r="A7" s="161" t="s">
        <v>12</v>
      </c>
      <c r="B7" s="162">
        <f>'SO 12981'!I82-Rekapitulácia!D7</f>
        <v>0</v>
      </c>
      <c r="C7" s="162">
        <f>'Kryci_list 12981'!J26</f>
        <v>0</v>
      </c>
      <c r="D7" s="162">
        <v>0</v>
      </c>
      <c r="E7" s="162">
        <f>'Kryci_list 12981'!J17</f>
        <v>0</v>
      </c>
      <c r="F7" s="162">
        <v>0</v>
      </c>
      <c r="G7" s="162">
        <f>B7+C7+D7+E7+F7</f>
        <v>0</v>
      </c>
      <c r="K7">
        <f>'SO 12981'!K82</f>
        <v>0</v>
      </c>
      <c r="Q7">
        <v>30.126000000000001</v>
      </c>
    </row>
    <row r="8" spans="1:26" x14ac:dyDescent="0.25">
      <c r="A8" s="161" t="s">
        <v>13</v>
      </c>
      <c r="B8" s="162">
        <f>'SO 12983'!I129-Rekapitulácia!D8</f>
        <v>0</v>
      </c>
      <c r="C8" s="162">
        <f>'Kryci_list 12983'!J26</f>
        <v>0</v>
      </c>
      <c r="D8" s="162">
        <v>0</v>
      </c>
      <c r="E8" s="162">
        <f>'Kryci_list 12983'!J17</f>
        <v>0</v>
      </c>
      <c r="F8" s="162">
        <v>0</v>
      </c>
      <c r="G8" s="162">
        <f>B8+C8+D8+E8+F8</f>
        <v>0</v>
      </c>
      <c r="K8">
        <f>'SO 12983'!K129</f>
        <v>0</v>
      </c>
      <c r="Q8">
        <v>30.126000000000001</v>
      </c>
    </row>
    <row r="9" spans="1:26" x14ac:dyDescent="0.25">
      <c r="A9" s="62" t="s">
        <v>14</v>
      </c>
      <c r="B9" s="69">
        <f>'SO 12984'!I89-Rekapitulácia!D9</f>
        <v>0</v>
      </c>
      <c r="C9" s="69">
        <f>'Kryci_list 12984'!J26</f>
        <v>0</v>
      </c>
      <c r="D9" s="69">
        <v>0</v>
      </c>
      <c r="E9" s="69">
        <f>'Kryci_list 12984'!J17</f>
        <v>0</v>
      </c>
      <c r="F9" s="69">
        <v>0</v>
      </c>
      <c r="G9" s="69">
        <f>B9+C9+D9+E9+F9</f>
        <v>0</v>
      </c>
      <c r="K9">
        <f>'SO 12984'!K89</f>
        <v>0</v>
      </c>
      <c r="Q9">
        <v>30.126000000000001</v>
      </c>
    </row>
    <row r="10" spans="1:26" x14ac:dyDescent="0.25">
      <c r="A10" s="168" t="s">
        <v>319</v>
      </c>
      <c r="B10" s="169">
        <f>SUM(B7:B9)</f>
        <v>0</v>
      </c>
      <c r="C10" s="169">
        <f>SUM(C7:C9)</f>
        <v>0</v>
      </c>
      <c r="D10" s="169">
        <f>SUM(D7:D9)</f>
        <v>0</v>
      </c>
      <c r="E10" s="169">
        <f>SUM(E7:E9)</f>
        <v>0</v>
      </c>
      <c r="F10" s="169">
        <f>SUM(F7:F9)</f>
        <v>0</v>
      </c>
      <c r="G10" s="169">
        <f>SUM(G7:G9)-SUM(Z7:Z9)</f>
        <v>0</v>
      </c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 x14ac:dyDescent="0.25">
      <c r="A11" s="166" t="s">
        <v>320</v>
      </c>
      <c r="B11" s="167">
        <f>G10-SUM(Rekapitulácia!K7:'Rekapitulácia'!K9)*1</f>
        <v>0</v>
      </c>
      <c r="C11" s="167"/>
      <c r="D11" s="167"/>
      <c r="E11" s="167"/>
      <c r="F11" s="167"/>
      <c r="G11" s="167">
        <f>ROUND(((ROUND(B11,2)*20)/100),2)*1</f>
        <v>0</v>
      </c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x14ac:dyDescent="0.25">
      <c r="A12" s="5" t="s">
        <v>320</v>
      </c>
      <c r="B12" s="164">
        <f>(G10-B11)</f>
        <v>0</v>
      </c>
      <c r="C12" s="164"/>
      <c r="D12" s="164"/>
      <c r="E12" s="164"/>
      <c r="F12" s="164"/>
      <c r="G12" s="164">
        <f>ROUND(((ROUND(B12,2)*20)/100),2)</f>
        <v>0</v>
      </c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x14ac:dyDescent="0.25">
      <c r="A13" s="5" t="s">
        <v>321</v>
      </c>
      <c r="B13" s="164"/>
      <c r="C13" s="164"/>
      <c r="D13" s="164"/>
      <c r="E13" s="164"/>
      <c r="F13" s="164"/>
      <c r="G13" s="164">
        <f>SUM(G10:G12)</f>
        <v>0</v>
      </c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</row>
    <row r="14" spans="1:26" x14ac:dyDescent="0.25">
      <c r="A14" s="10"/>
      <c r="B14" s="165"/>
      <c r="C14" s="165"/>
      <c r="D14" s="165"/>
      <c r="E14" s="165"/>
      <c r="F14" s="165"/>
      <c r="G14" s="165"/>
    </row>
    <row r="15" spans="1:26" x14ac:dyDescent="0.25">
      <c r="A15" s="10"/>
      <c r="B15" s="165"/>
      <c r="C15" s="165"/>
      <c r="D15" s="165"/>
      <c r="E15" s="165"/>
      <c r="F15" s="165"/>
      <c r="G15" s="165"/>
    </row>
    <row r="16" spans="1:26" x14ac:dyDescent="0.25">
      <c r="A16" s="10"/>
      <c r="B16" s="165"/>
      <c r="C16" s="165"/>
      <c r="D16" s="165"/>
      <c r="E16" s="165"/>
      <c r="F16" s="165"/>
      <c r="G16" s="165"/>
    </row>
    <row r="17" spans="1:7" x14ac:dyDescent="0.25">
      <c r="A17" s="10"/>
      <c r="B17" s="165"/>
      <c r="C17" s="165"/>
      <c r="D17" s="165"/>
      <c r="E17" s="165"/>
      <c r="F17" s="165"/>
      <c r="G17" s="165"/>
    </row>
    <row r="18" spans="1:7" x14ac:dyDescent="0.25">
      <c r="A18" s="10"/>
      <c r="B18" s="165"/>
      <c r="C18" s="165"/>
      <c r="D18" s="165"/>
      <c r="E18" s="165"/>
      <c r="F18" s="165"/>
      <c r="G18" s="165"/>
    </row>
    <row r="19" spans="1:7" x14ac:dyDescent="0.25">
      <c r="A19" s="10"/>
      <c r="B19" s="165"/>
      <c r="C19" s="165"/>
      <c r="D19" s="165"/>
      <c r="E19" s="165"/>
      <c r="F19" s="165"/>
      <c r="G19" s="165"/>
    </row>
    <row r="20" spans="1:7" x14ac:dyDescent="0.25">
      <c r="A20" s="10"/>
      <c r="B20" s="165"/>
      <c r="C20" s="165"/>
      <c r="D20" s="165"/>
      <c r="E20" s="165"/>
      <c r="F20" s="165"/>
      <c r="G20" s="165"/>
    </row>
    <row r="21" spans="1:7" x14ac:dyDescent="0.25">
      <c r="A21" s="10"/>
      <c r="B21" s="165"/>
      <c r="C21" s="165"/>
      <c r="D21" s="165"/>
      <c r="E21" s="165"/>
      <c r="F21" s="165"/>
      <c r="G21" s="165"/>
    </row>
    <row r="22" spans="1:7" x14ac:dyDescent="0.25">
      <c r="A22" s="10"/>
      <c r="B22" s="165"/>
      <c r="C22" s="165"/>
      <c r="D22" s="165"/>
      <c r="E22" s="165"/>
      <c r="F22" s="165"/>
      <c r="G22" s="165"/>
    </row>
    <row r="23" spans="1:7" x14ac:dyDescent="0.25">
      <c r="A23" s="10"/>
      <c r="B23" s="165"/>
      <c r="C23" s="165"/>
      <c r="D23" s="165"/>
      <c r="E23" s="165"/>
      <c r="F23" s="165"/>
      <c r="G23" s="165"/>
    </row>
    <row r="24" spans="1:7" x14ac:dyDescent="0.25">
      <c r="A24" s="10"/>
      <c r="B24" s="165"/>
      <c r="C24" s="165"/>
      <c r="D24" s="165"/>
      <c r="E24" s="165"/>
      <c r="F24" s="165"/>
      <c r="G24" s="165"/>
    </row>
    <row r="25" spans="1:7" x14ac:dyDescent="0.25">
      <c r="A25" s="10"/>
      <c r="B25" s="165"/>
      <c r="C25" s="165"/>
      <c r="D25" s="165"/>
      <c r="E25" s="165"/>
      <c r="F25" s="165"/>
      <c r="G25" s="165"/>
    </row>
    <row r="26" spans="1:7" x14ac:dyDescent="0.25">
      <c r="A26" s="10"/>
      <c r="B26" s="165"/>
      <c r="C26" s="165"/>
      <c r="D26" s="165"/>
      <c r="E26" s="165"/>
      <c r="F26" s="165"/>
      <c r="G26" s="165"/>
    </row>
    <row r="27" spans="1:7" x14ac:dyDescent="0.25">
      <c r="A27" s="10"/>
      <c r="B27" s="165"/>
      <c r="C27" s="165"/>
      <c r="D27" s="165"/>
      <c r="E27" s="165"/>
      <c r="F27" s="165"/>
      <c r="G27" s="165"/>
    </row>
    <row r="28" spans="1:7" x14ac:dyDescent="0.25">
      <c r="A28" s="10"/>
      <c r="B28" s="165"/>
      <c r="C28" s="165"/>
      <c r="D28" s="165"/>
      <c r="E28" s="165"/>
      <c r="F28" s="165"/>
      <c r="G28" s="165"/>
    </row>
    <row r="29" spans="1:7" x14ac:dyDescent="0.25">
      <c r="A29" s="10"/>
      <c r="B29" s="165"/>
      <c r="C29" s="165"/>
      <c r="D29" s="165"/>
      <c r="E29" s="165"/>
      <c r="F29" s="165"/>
      <c r="G29" s="165"/>
    </row>
    <row r="30" spans="1:7" x14ac:dyDescent="0.25">
      <c r="A30" s="10"/>
      <c r="B30" s="165"/>
      <c r="C30" s="165"/>
      <c r="D30" s="165"/>
      <c r="E30" s="165"/>
      <c r="F30" s="165"/>
      <c r="G30" s="165"/>
    </row>
    <row r="31" spans="1:7" x14ac:dyDescent="0.25">
      <c r="A31" s="10"/>
      <c r="B31" s="165"/>
      <c r="C31" s="165"/>
      <c r="D31" s="165"/>
      <c r="E31" s="165"/>
      <c r="F31" s="165"/>
      <c r="G31" s="165"/>
    </row>
    <row r="32" spans="1:7" x14ac:dyDescent="0.25">
      <c r="A32" s="10"/>
      <c r="B32" s="165"/>
      <c r="C32" s="165"/>
      <c r="D32" s="165"/>
      <c r="E32" s="165"/>
      <c r="F32" s="165"/>
      <c r="G32" s="165"/>
    </row>
    <row r="33" spans="1:7" x14ac:dyDescent="0.25">
      <c r="A33" s="10"/>
      <c r="B33" s="165"/>
      <c r="C33" s="165"/>
      <c r="D33" s="165"/>
      <c r="E33" s="165"/>
      <c r="F33" s="165"/>
      <c r="G33" s="165"/>
    </row>
    <row r="34" spans="1:7" x14ac:dyDescent="0.25">
      <c r="A34" s="10"/>
      <c r="B34" s="165"/>
      <c r="C34" s="165"/>
      <c r="D34" s="165"/>
      <c r="E34" s="165"/>
      <c r="F34" s="165"/>
      <c r="G34" s="165"/>
    </row>
    <row r="35" spans="1:7" x14ac:dyDescent="0.25">
      <c r="A35" s="10"/>
      <c r="B35" s="165"/>
      <c r="C35" s="165"/>
      <c r="D35" s="165"/>
      <c r="E35" s="165"/>
      <c r="F35" s="165"/>
      <c r="G35" s="165"/>
    </row>
    <row r="36" spans="1:7" x14ac:dyDescent="0.25">
      <c r="A36" s="1"/>
      <c r="B36" s="141"/>
      <c r="C36" s="141"/>
      <c r="D36" s="141"/>
      <c r="E36" s="141"/>
      <c r="F36" s="141"/>
      <c r="G36" s="141"/>
    </row>
    <row r="37" spans="1:7" x14ac:dyDescent="0.25">
      <c r="A37" s="1"/>
      <c r="B37" s="141"/>
      <c r="C37" s="141"/>
      <c r="D37" s="141"/>
      <c r="E37" s="141"/>
      <c r="F37" s="141"/>
      <c r="G37" s="141"/>
    </row>
    <row r="38" spans="1:7" x14ac:dyDescent="0.25">
      <c r="A38" s="1"/>
      <c r="B38" s="141"/>
      <c r="C38" s="141"/>
      <c r="D38" s="141"/>
      <c r="E38" s="141"/>
      <c r="F38" s="141"/>
      <c r="G38" s="141"/>
    </row>
    <row r="39" spans="1:7" x14ac:dyDescent="0.25">
      <c r="A39" s="1"/>
      <c r="B39" s="141"/>
      <c r="C39" s="141"/>
      <c r="D39" s="141"/>
      <c r="E39" s="141"/>
      <c r="F39" s="141"/>
      <c r="G39" s="141"/>
    </row>
    <row r="40" spans="1:7" x14ac:dyDescent="0.25">
      <c r="A40" s="1"/>
      <c r="B40" s="141"/>
      <c r="C40" s="141"/>
      <c r="D40" s="141"/>
      <c r="E40" s="141"/>
      <c r="F40" s="141"/>
      <c r="G40" s="141"/>
    </row>
    <row r="41" spans="1:7" x14ac:dyDescent="0.25">
      <c r="A41" s="1"/>
      <c r="B41" s="141"/>
      <c r="C41" s="141"/>
      <c r="D41" s="141"/>
      <c r="E41" s="141"/>
      <c r="F41" s="141"/>
      <c r="G41" s="141"/>
    </row>
    <row r="42" spans="1:7" x14ac:dyDescent="0.25">
      <c r="A42" s="1"/>
      <c r="B42" s="141"/>
      <c r="C42" s="141"/>
      <c r="D42" s="141"/>
      <c r="E42" s="141"/>
      <c r="F42" s="141"/>
      <c r="G42" s="141"/>
    </row>
    <row r="43" spans="1:7" x14ac:dyDescent="0.25">
      <c r="A43" s="1"/>
      <c r="B43" s="141"/>
      <c r="C43" s="141"/>
      <c r="D43" s="141"/>
      <c r="E43" s="141"/>
      <c r="F43" s="141"/>
      <c r="G43" s="141"/>
    </row>
    <row r="44" spans="1:7" x14ac:dyDescent="0.25">
      <c r="A44" s="1"/>
      <c r="B44" s="141"/>
      <c r="C44" s="141"/>
      <c r="D44" s="141"/>
      <c r="E44" s="141"/>
      <c r="F44" s="141"/>
      <c r="G44" s="141"/>
    </row>
    <row r="45" spans="1:7" x14ac:dyDescent="0.25">
      <c r="A45" s="1"/>
      <c r="B45" s="141"/>
      <c r="C45" s="141"/>
      <c r="D45" s="141"/>
      <c r="E45" s="141"/>
      <c r="F45" s="141"/>
      <c r="G45" s="141"/>
    </row>
    <row r="46" spans="1:7" x14ac:dyDescent="0.25">
      <c r="A46" s="1"/>
      <c r="B46" s="141"/>
      <c r="C46" s="141"/>
      <c r="D46" s="141"/>
      <c r="E46" s="141"/>
      <c r="F46" s="141"/>
      <c r="G46" s="141"/>
    </row>
    <row r="47" spans="1:7" x14ac:dyDescent="0.25">
      <c r="A47" s="1"/>
      <c r="B47" s="141"/>
      <c r="C47" s="141"/>
      <c r="D47" s="141"/>
      <c r="E47" s="141"/>
      <c r="F47" s="141"/>
      <c r="G47" s="141"/>
    </row>
    <row r="48" spans="1:7" x14ac:dyDescent="0.25">
      <c r="A48" s="1"/>
      <c r="B48" s="141"/>
      <c r="C48" s="141"/>
      <c r="D48" s="141"/>
      <c r="E48" s="141"/>
      <c r="F48" s="141"/>
      <c r="G48" s="141"/>
    </row>
    <row r="49" spans="1:7" x14ac:dyDescent="0.25">
      <c r="A49" s="1"/>
      <c r="B49" s="141"/>
      <c r="C49" s="141"/>
      <c r="D49" s="141"/>
      <c r="E49" s="141"/>
      <c r="F49" s="141"/>
      <c r="G49" s="141"/>
    </row>
    <row r="50" spans="1:7" x14ac:dyDescent="0.25">
      <c r="A50" s="1"/>
      <c r="B50" s="141"/>
      <c r="C50" s="141"/>
      <c r="D50" s="141"/>
      <c r="E50" s="141"/>
      <c r="F50" s="141"/>
      <c r="G50" s="141"/>
    </row>
    <row r="51" spans="1:7" x14ac:dyDescent="0.25">
      <c r="B51" s="163"/>
      <c r="C51" s="163"/>
      <c r="D51" s="163"/>
      <c r="E51" s="163"/>
      <c r="F51" s="163"/>
      <c r="G51" s="163"/>
    </row>
    <row r="52" spans="1:7" x14ac:dyDescent="0.25">
      <c r="B52" s="163"/>
      <c r="C52" s="163"/>
      <c r="D52" s="163"/>
      <c r="E52" s="163"/>
      <c r="F52" s="163"/>
      <c r="G52" s="163"/>
    </row>
    <row r="53" spans="1:7" x14ac:dyDescent="0.25">
      <c r="B53" s="163"/>
      <c r="C53" s="163"/>
      <c r="D53" s="163"/>
      <c r="E53" s="163"/>
      <c r="F53" s="163"/>
      <c r="G53" s="163"/>
    </row>
    <row r="54" spans="1:7" x14ac:dyDescent="0.25">
      <c r="B54" s="163"/>
      <c r="C54" s="163"/>
      <c r="D54" s="163"/>
      <c r="E54" s="163"/>
      <c r="F54" s="163"/>
      <c r="G54" s="163"/>
    </row>
    <row r="55" spans="1:7" x14ac:dyDescent="0.25">
      <c r="B55" s="163"/>
      <c r="C55" s="163"/>
      <c r="D55" s="163"/>
      <c r="E55" s="163"/>
      <c r="F55" s="163"/>
      <c r="G55" s="163"/>
    </row>
    <row r="56" spans="1:7" x14ac:dyDescent="0.25">
      <c r="B56" s="163"/>
      <c r="C56" s="163"/>
      <c r="D56" s="163"/>
      <c r="E56" s="163"/>
      <c r="F56" s="163"/>
      <c r="G56" s="163"/>
    </row>
    <row r="57" spans="1:7" x14ac:dyDescent="0.25">
      <c r="B57" s="163"/>
      <c r="C57" s="163"/>
      <c r="D57" s="163"/>
      <c r="E57" s="163"/>
      <c r="F57" s="163"/>
      <c r="G57" s="163"/>
    </row>
    <row r="58" spans="1:7" x14ac:dyDescent="0.25">
      <c r="B58" s="163"/>
      <c r="C58" s="163"/>
      <c r="D58" s="163"/>
      <c r="E58" s="163"/>
      <c r="F58" s="163"/>
      <c r="G58" s="163"/>
    </row>
    <row r="59" spans="1:7" x14ac:dyDescent="0.25">
      <c r="B59" s="163"/>
      <c r="C59" s="163"/>
      <c r="D59" s="163"/>
      <c r="E59" s="163"/>
      <c r="F59" s="163"/>
      <c r="G59" s="163"/>
    </row>
    <row r="60" spans="1:7" x14ac:dyDescent="0.25">
      <c r="B60" s="163"/>
      <c r="C60" s="163"/>
      <c r="D60" s="163"/>
      <c r="E60" s="163"/>
      <c r="F60" s="163"/>
      <c r="G60" s="163"/>
    </row>
    <row r="61" spans="1:7" x14ac:dyDescent="0.25">
      <c r="B61" s="163"/>
      <c r="C61" s="163"/>
      <c r="D61" s="163"/>
      <c r="E61" s="163"/>
      <c r="F61" s="163"/>
      <c r="G61" s="163"/>
    </row>
    <row r="62" spans="1:7" x14ac:dyDescent="0.25">
      <c r="B62" s="163"/>
      <c r="C62" s="163"/>
      <c r="D62" s="163"/>
      <c r="E62" s="163"/>
      <c r="F62" s="163"/>
      <c r="G62" s="163"/>
    </row>
    <row r="63" spans="1:7" x14ac:dyDescent="0.25">
      <c r="B63" s="163"/>
      <c r="C63" s="163"/>
      <c r="D63" s="163"/>
      <c r="E63" s="163"/>
      <c r="F63" s="163"/>
      <c r="G63" s="163"/>
    </row>
    <row r="64" spans="1:7" x14ac:dyDescent="0.25">
      <c r="B64" s="163"/>
      <c r="C64" s="163"/>
      <c r="D64" s="163"/>
      <c r="E64" s="163"/>
      <c r="F64" s="163"/>
      <c r="G64" s="163"/>
    </row>
    <row r="65" spans="2:7" x14ac:dyDescent="0.25">
      <c r="B65" s="163"/>
      <c r="C65" s="163"/>
      <c r="D65" s="163"/>
      <c r="E65" s="163"/>
      <c r="F65" s="163"/>
      <c r="G65" s="163"/>
    </row>
    <row r="66" spans="2:7" x14ac:dyDescent="0.25">
      <c r="B66" s="163"/>
      <c r="C66" s="163"/>
      <c r="D66" s="163"/>
      <c r="E66" s="163"/>
      <c r="F66" s="163"/>
      <c r="G66" s="163"/>
    </row>
    <row r="67" spans="2:7" x14ac:dyDescent="0.25">
      <c r="B67" s="163"/>
      <c r="C67" s="163"/>
      <c r="D67" s="163"/>
      <c r="E67" s="163"/>
      <c r="F67" s="163"/>
      <c r="G67" s="163"/>
    </row>
    <row r="68" spans="2:7" x14ac:dyDescent="0.25">
      <c r="B68" s="163"/>
      <c r="C68" s="163"/>
      <c r="D68" s="163"/>
      <c r="E68" s="163"/>
      <c r="F68" s="163"/>
      <c r="G68" s="163"/>
    </row>
    <row r="69" spans="2:7" x14ac:dyDescent="0.25">
      <c r="B69" s="163"/>
      <c r="C69" s="163"/>
      <c r="D69" s="163"/>
      <c r="E69" s="163"/>
      <c r="F69" s="163"/>
      <c r="G69" s="163"/>
    </row>
    <row r="70" spans="2:7" x14ac:dyDescent="0.25">
      <c r="B70" s="163"/>
      <c r="C70" s="163"/>
      <c r="D70" s="163"/>
      <c r="E70" s="163"/>
      <c r="F70" s="163"/>
      <c r="G70" s="163"/>
    </row>
    <row r="71" spans="2:7" x14ac:dyDescent="0.25">
      <c r="B71" s="163"/>
      <c r="C71" s="163"/>
      <c r="D71" s="163"/>
      <c r="E71" s="163"/>
      <c r="F71" s="163"/>
      <c r="G71" s="163"/>
    </row>
    <row r="72" spans="2:7" x14ac:dyDescent="0.25">
      <c r="B72" s="163"/>
      <c r="C72" s="163"/>
      <c r="D72" s="163"/>
      <c r="E72" s="163"/>
      <c r="F72" s="163"/>
      <c r="G72" s="163"/>
    </row>
    <row r="73" spans="2:7" x14ac:dyDescent="0.25">
      <c r="B73" s="163"/>
      <c r="C73" s="163"/>
      <c r="D73" s="163"/>
      <c r="E73" s="163"/>
      <c r="F73" s="163"/>
      <c r="G73" s="163"/>
    </row>
    <row r="74" spans="2:7" x14ac:dyDescent="0.25">
      <c r="B74" s="163"/>
      <c r="C74" s="163"/>
      <c r="D74" s="163"/>
      <c r="E74" s="163"/>
      <c r="F74" s="163"/>
      <c r="G74" s="163"/>
    </row>
    <row r="75" spans="2:7" x14ac:dyDescent="0.25">
      <c r="B75" s="163"/>
      <c r="C75" s="163"/>
      <c r="D75" s="163"/>
      <c r="E75" s="163"/>
      <c r="F75" s="163"/>
      <c r="G75" s="163"/>
    </row>
    <row r="76" spans="2:7" x14ac:dyDescent="0.25">
      <c r="B76" s="163"/>
      <c r="C76" s="163"/>
      <c r="D76" s="163"/>
      <c r="E76" s="163"/>
      <c r="F76" s="163"/>
      <c r="G76" s="163"/>
    </row>
    <row r="77" spans="2:7" x14ac:dyDescent="0.25">
      <c r="B77" s="163"/>
      <c r="C77" s="163"/>
      <c r="D77" s="163"/>
      <c r="E77" s="163"/>
      <c r="F77" s="163"/>
      <c r="G77" s="163"/>
    </row>
    <row r="78" spans="2:7" x14ac:dyDescent="0.25">
      <c r="B78" s="163"/>
      <c r="C78" s="163"/>
      <c r="D78" s="163"/>
      <c r="E78" s="163"/>
      <c r="F78" s="163"/>
      <c r="G78" s="163"/>
    </row>
    <row r="79" spans="2:7" x14ac:dyDescent="0.25">
      <c r="B79" s="163"/>
      <c r="C79" s="163"/>
      <c r="D79" s="163"/>
      <c r="E79" s="163"/>
      <c r="F79" s="163"/>
      <c r="G79" s="163"/>
    </row>
    <row r="80" spans="2:7" x14ac:dyDescent="0.25">
      <c r="B80" s="163"/>
      <c r="C80" s="163"/>
      <c r="D80" s="163"/>
      <c r="E80" s="163"/>
      <c r="F80" s="163"/>
      <c r="G80" s="163"/>
    </row>
    <row r="81" spans="2:7" x14ac:dyDescent="0.25">
      <c r="B81" s="163"/>
      <c r="C81" s="163"/>
      <c r="D81" s="163"/>
      <c r="E81" s="163"/>
      <c r="F81" s="163"/>
      <c r="G81" s="163"/>
    </row>
    <row r="82" spans="2:7" x14ac:dyDescent="0.25">
      <c r="B82" s="163"/>
      <c r="C82" s="163"/>
      <c r="D82" s="163"/>
      <c r="E82" s="163"/>
      <c r="F82" s="163"/>
      <c r="G82" s="163"/>
    </row>
    <row r="83" spans="2:7" x14ac:dyDescent="0.25">
      <c r="B83" s="163"/>
      <c r="C83" s="163"/>
      <c r="D83" s="163"/>
      <c r="E83" s="163"/>
      <c r="F83" s="163"/>
      <c r="G83" s="163"/>
    </row>
    <row r="84" spans="2:7" x14ac:dyDescent="0.25">
      <c r="B84" s="163"/>
      <c r="C84" s="163"/>
      <c r="D84" s="163"/>
      <c r="E84" s="163"/>
      <c r="F84" s="163"/>
      <c r="G84" s="163"/>
    </row>
    <row r="85" spans="2:7" x14ac:dyDescent="0.25">
      <c r="B85" s="163"/>
      <c r="C85" s="163"/>
      <c r="D85" s="163"/>
      <c r="E85" s="163"/>
      <c r="F85" s="163"/>
      <c r="G85" s="163"/>
    </row>
    <row r="86" spans="2:7" x14ac:dyDescent="0.25">
      <c r="B86" s="163"/>
      <c r="C86" s="163"/>
      <c r="D86" s="163"/>
      <c r="E86" s="163"/>
      <c r="F86" s="163"/>
      <c r="G86" s="163"/>
    </row>
    <row r="87" spans="2:7" x14ac:dyDescent="0.25">
      <c r="B87" s="163"/>
      <c r="C87" s="163"/>
      <c r="D87" s="163"/>
      <c r="E87" s="163"/>
      <c r="F87" s="163"/>
      <c r="G87" s="163"/>
    </row>
    <row r="88" spans="2:7" x14ac:dyDescent="0.25">
      <c r="B88" s="163"/>
      <c r="C88" s="163"/>
      <c r="D88" s="163"/>
      <c r="E88" s="163"/>
      <c r="F88" s="163"/>
      <c r="G88" s="163"/>
    </row>
    <row r="89" spans="2:7" x14ac:dyDescent="0.25">
      <c r="B89" s="163"/>
      <c r="C89" s="163"/>
      <c r="D89" s="163"/>
      <c r="E89" s="163"/>
      <c r="F89" s="163"/>
      <c r="G89" s="163"/>
    </row>
    <row r="90" spans="2:7" x14ac:dyDescent="0.25">
      <c r="B90" s="163"/>
      <c r="C90" s="163"/>
      <c r="D90" s="163"/>
      <c r="E90" s="163"/>
      <c r="F90" s="163"/>
      <c r="G90" s="163"/>
    </row>
    <row r="91" spans="2:7" x14ac:dyDescent="0.25">
      <c r="B91" s="163"/>
      <c r="C91" s="163"/>
      <c r="D91" s="163"/>
      <c r="E91" s="163"/>
      <c r="F91" s="163"/>
      <c r="G91" s="163"/>
    </row>
    <row r="92" spans="2:7" x14ac:dyDescent="0.25">
      <c r="B92" s="163"/>
      <c r="C92" s="163"/>
      <c r="D92" s="163"/>
      <c r="E92" s="163"/>
      <c r="F92" s="163"/>
      <c r="G92" s="163"/>
    </row>
    <row r="93" spans="2:7" x14ac:dyDescent="0.25">
      <c r="B93" s="163"/>
      <c r="C93" s="163"/>
      <c r="D93" s="163"/>
      <c r="E93" s="163"/>
      <c r="F93" s="163"/>
      <c r="G93" s="163"/>
    </row>
    <row r="94" spans="2:7" x14ac:dyDescent="0.25">
      <c r="B94" s="163"/>
      <c r="C94" s="163"/>
      <c r="D94" s="163"/>
      <c r="E94" s="163"/>
      <c r="F94" s="163"/>
      <c r="G94" s="163"/>
    </row>
    <row r="95" spans="2:7" x14ac:dyDescent="0.25">
      <c r="B95" s="163"/>
      <c r="C95" s="163"/>
      <c r="D95" s="163"/>
      <c r="E95" s="163"/>
      <c r="F95" s="163"/>
      <c r="G95" s="163"/>
    </row>
    <row r="96" spans="2:7" x14ac:dyDescent="0.25">
      <c r="B96" s="163"/>
      <c r="C96" s="163"/>
      <c r="D96" s="163"/>
      <c r="E96" s="163"/>
      <c r="F96" s="163"/>
      <c r="G96" s="163"/>
    </row>
    <row r="97" spans="2:7" x14ac:dyDescent="0.25">
      <c r="B97" s="163"/>
      <c r="C97" s="163"/>
      <c r="D97" s="163"/>
      <c r="E97" s="163"/>
      <c r="F97" s="163"/>
      <c r="G97" s="163"/>
    </row>
    <row r="98" spans="2:7" x14ac:dyDescent="0.25">
      <c r="B98" s="163"/>
      <c r="C98" s="163"/>
      <c r="D98" s="163"/>
      <c r="E98" s="163"/>
      <c r="F98" s="163"/>
      <c r="G98" s="163"/>
    </row>
    <row r="99" spans="2:7" x14ac:dyDescent="0.25">
      <c r="B99" s="163"/>
      <c r="C99" s="163"/>
      <c r="D99" s="163"/>
      <c r="E99" s="163"/>
      <c r="F99" s="163"/>
      <c r="G99" s="163"/>
    </row>
    <row r="100" spans="2:7" x14ac:dyDescent="0.25">
      <c r="B100" s="163"/>
      <c r="C100" s="163"/>
      <c r="D100" s="163"/>
      <c r="E100" s="163"/>
      <c r="F100" s="163"/>
      <c r="G100" s="163"/>
    </row>
    <row r="101" spans="2:7" x14ac:dyDescent="0.25">
      <c r="B101" s="163"/>
      <c r="C101" s="163"/>
      <c r="D101" s="163"/>
      <c r="E101" s="163"/>
      <c r="F101" s="163"/>
      <c r="G101" s="163"/>
    </row>
    <row r="102" spans="2:7" x14ac:dyDescent="0.25">
      <c r="B102" s="163"/>
      <c r="C102" s="163"/>
      <c r="D102" s="163"/>
      <c r="E102" s="163"/>
      <c r="F102" s="163"/>
      <c r="G102" s="163"/>
    </row>
    <row r="103" spans="2:7" x14ac:dyDescent="0.25">
      <c r="B103" s="163"/>
      <c r="C103" s="163"/>
      <c r="D103" s="163"/>
      <c r="E103" s="163"/>
      <c r="F103" s="163"/>
      <c r="G103" s="163"/>
    </row>
    <row r="104" spans="2:7" x14ac:dyDescent="0.25">
      <c r="B104" s="163"/>
      <c r="C104" s="163"/>
      <c r="D104" s="163"/>
      <c r="E104" s="163"/>
      <c r="F104" s="163"/>
      <c r="G104" s="163"/>
    </row>
    <row r="105" spans="2:7" x14ac:dyDescent="0.25">
      <c r="B105" s="163"/>
      <c r="C105" s="163"/>
      <c r="D105" s="163"/>
      <c r="E105" s="163"/>
      <c r="F105" s="163"/>
      <c r="G105" s="163"/>
    </row>
  </sheetData>
  <sheetProtection algorithmName="SHA-512" hashValue="6sSlHI1DZkDFFfIc+yDZf0NMiMsf7+1AOzQon57BdQjhPqo7H/d2EIQOjW63JvXETBx0dd5uIYQQ0bK/WbEK/w==" saltValue="3UhV+GRJE3W9Fj6I7Edd/w==" spinCount="100000" sheet="1" objects="1" scenarios="1"/>
  <mergeCells count="1">
    <mergeCell ref="A4:E4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188" t="s">
        <v>23</v>
      </c>
      <c r="B1" s="189"/>
      <c r="C1" s="189"/>
      <c r="D1" s="190"/>
      <c r="E1" s="136" t="s">
        <v>20</v>
      </c>
      <c r="F1" s="135"/>
      <c r="W1">
        <v>30.126000000000001</v>
      </c>
    </row>
    <row r="2" spans="1:26" ht="20.100000000000001" customHeight="1" x14ac:dyDescent="0.25">
      <c r="A2" s="188" t="s">
        <v>24</v>
      </c>
      <c r="B2" s="189"/>
      <c r="C2" s="189"/>
      <c r="D2" s="190"/>
      <c r="E2" s="136" t="s">
        <v>18</v>
      </c>
      <c r="F2" s="135"/>
    </row>
    <row r="3" spans="1:26" ht="20.100000000000001" customHeight="1" x14ac:dyDescent="0.25">
      <c r="A3" s="188" t="s">
        <v>25</v>
      </c>
      <c r="B3" s="189"/>
      <c r="C3" s="189"/>
      <c r="D3" s="190"/>
      <c r="E3" s="136" t="s">
        <v>63</v>
      </c>
      <c r="F3" s="135"/>
    </row>
    <row r="4" spans="1:26" x14ac:dyDescent="0.25">
      <c r="A4" s="137" t="s">
        <v>1</v>
      </c>
      <c r="B4" s="134"/>
      <c r="C4" s="134"/>
      <c r="D4" s="134"/>
      <c r="E4" s="134"/>
      <c r="F4" s="134"/>
    </row>
    <row r="5" spans="1:26" x14ac:dyDescent="0.25">
      <c r="A5" s="137" t="s">
        <v>280</v>
      </c>
      <c r="B5" s="134"/>
      <c r="C5" s="134"/>
      <c r="D5" s="134"/>
      <c r="E5" s="134"/>
      <c r="F5" s="134"/>
    </row>
    <row r="6" spans="1:26" x14ac:dyDescent="0.25">
      <c r="A6" s="134"/>
      <c r="B6" s="134"/>
      <c r="C6" s="134"/>
      <c r="D6" s="134"/>
      <c r="E6" s="134"/>
      <c r="F6" s="134"/>
    </row>
    <row r="7" spans="1:26" x14ac:dyDescent="0.25">
      <c r="A7" s="134"/>
      <c r="B7" s="134"/>
      <c r="C7" s="134"/>
      <c r="D7" s="134"/>
      <c r="E7" s="134"/>
      <c r="F7" s="134"/>
    </row>
    <row r="8" spans="1:26" x14ac:dyDescent="0.25">
      <c r="A8" s="138" t="s">
        <v>64</v>
      </c>
      <c r="B8" s="134"/>
      <c r="C8" s="134"/>
      <c r="D8" s="134"/>
      <c r="E8" s="134"/>
      <c r="F8" s="134"/>
    </row>
    <row r="9" spans="1:26" x14ac:dyDescent="0.25">
      <c r="A9" s="139" t="s">
        <v>60</v>
      </c>
      <c r="B9" s="139" t="s">
        <v>54</v>
      </c>
      <c r="C9" s="139" t="s">
        <v>55</v>
      </c>
      <c r="D9" s="139" t="s">
        <v>32</v>
      </c>
      <c r="E9" s="139" t="s">
        <v>61</v>
      </c>
      <c r="F9" s="139" t="s">
        <v>62</v>
      </c>
    </row>
    <row r="10" spans="1:26" x14ac:dyDescent="0.25">
      <c r="A10" s="146" t="s">
        <v>65</v>
      </c>
      <c r="B10" s="147"/>
      <c r="C10" s="143"/>
      <c r="D10" s="143"/>
      <c r="E10" s="144"/>
      <c r="F10" s="144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 x14ac:dyDescent="0.25">
      <c r="A11" s="148" t="s">
        <v>66</v>
      </c>
      <c r="B11" s="149">
        <f>'SO 12984'!L15</f>
        <v>0</v>
      </c>
      <c r="C11" s="149">
        <f>'SO 12984'!M15</f>
        <v>0</v>
      </c>
      <c r="D11" s="149">
        <f>'SO 12984'!I15</f>
        <v>0</v>
      </c>
      <c r="E11" s="150">
        <f>'SO 12984'!S15</f>
        <v>2.63</v>
      </c>
      <c r="F11" s="150">
        <f>'SO 12984'!V15</f>
        <v>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x14ac:dyDescent="0.25">
      <c r="A12" s="148" t="s">
        <v>67</v>
      </c>
      <c r="B12" s="149">
        <f>'SO 12984'!L29</f>
        <v>0</v>
      </c>
      <c r="C12" s="149">
        <f>'SO 12984'!M29</f>
        <v>0</v>
      </c>
      <c r="D12" s="149">
        <f>'SO 12984'!I29</f>
        <v>0</v>
      </c>
      <c r="E12" s="150">
        <f>'SO 12984'!S29</f>
        <v>0.01</v>
      </c>
      <c r="F12" s="150">
        <f>'SO 12984'!V29</f>
        <v>0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x14ac:dyDescent="0.25">
      <c r="A13" s="148" t="s">
        <v>68</v>
      </c>
      <c r="B13" s="149">
        <f>'SO 12984'!L33</f>
        <v>0</v>
      </c>
      <c r="C13" s="149">
        <f>'SO 12984'!M33</f>
        <v>0</v>
      </c>
      <c r="D13" s="149">
        <f>'SO 12984'!I33</f>
        <v>0</v>
      </c>
      <c r="E13" s="150">
        <f>'SO 12984'!S33</f>
        <v>0</v>
      </c>
      <c r="F13" s="150">
        <f>'SO 12984'!V33</f>
        <v>0</v>
      </c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</row>
    <row r="14" spans="1:26" x14ac:dyDescent="0.25">
      <c r="A14" s="2" t="s">
        <v>65</v>
      </c>
      <c r="B14" s="151">
        <f>'SO 12984'!L35</f>
        <v>0</v>
      </c>
      <c r="C14" s="151">
        <f>'SO 12984'!M35</f>
        <v>0</v>
      </c>
      <c r="D14" s="151">
        <f>'SO 12984'!I35</f>
        <v>0</v>
      </c>
      <c r="E14" s="152">
        <f>'SO 12984'!S35</f>
        <v>2.64</v>
      </c>
      <c r="F14" s="152">
        <f>'SO 12984'!V35</f>
        <v>0</v>
      </c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</row>
    <row r="15" spans="1:26" x14ac:dyDescent="0.25">
      <c r="A15" s="1"/>
      <c r="B15" s="141"/>
      <c r="C15" s="141"/>
      <c r="D15" s="141"/>
      <c r="E15" s="140"/>
      <c r="F15" s="140"/>
    </row>
    <row r="16" spans="1:26" x14ac:dyDescent="0.25">
      <c r="A16" s="2" t="s">
        <v>69</v>
      </c>
      <c r="B16" s="151"/>
      <c r="C16" s="149"/>
      <c r="D16" s="149"/>
      <c r="E16" s="150"/>
      <c r="F16" s="150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</row>
    <row r="17" spans="1:26" x14ac:dyDescent="0.25">
      <c r="A17" s="148" t="s">
        <v>70</v>
      </c>
      <c r="B17" s="149">
        <f>'SO 12984'!L40</f>
        <v>0</v>
      </c>
      <c r="C17" s="149">
        <f>'SO 12984'!M40</f>
        <v>0</v>
      </c>
      <c r="D17" s="149">
        <f>'SO 12984'!I40</f>
        <v>0</v>
      </c>
      <c r="E17" s="150">
        <f>'SO 12984'!S40</f>
        <v>0.16</v>
      </c>
      <c r="F17" s="150">
        <f>'SO 12984'!V40</f>
        <v>0</v>
      </c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</row>
    <row r="18" spans="1:26" x14ac:dyDescent="0.25">
      <c r="A18" s="148" t="s">
        <v>71</v>
      </c>
      <c r="B18" s="149">
        <f>'SO 12984'!L44</f>
        <v>0</v>
      </c>
      <c r="C18" s="149">
        <f>'SO 12984'!M44</f>
        <v>0</v>
      </c>
      <c r="D18" s="149">
        <f>'SO 12984'!I44</f>
        <v>0</v>
      </c>
      <c r="E18" s="150">
        <f>'SO 12984'!S44</f>
        <v>0</v>
      </c>
      <c r="F18" s="150">
        <f>'SO 12984'!V44</f>
        <v>0</v>
      </c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</row>
    <row r="19" spans="1:26" x14ac:dyDescent="0.25">
      <c r="A19" s="148" t="s">
        <v>72</v>
      </c>
      <c r="B19" s="149">
        <f>'SO 12984'!L57</f>
        <v>0</v>
      </c>
      <c r="C19" s="149">
        <f>'SO 12984'!M57</f>
        <v>0</v>
      </c>
      <c r="D19" s="149">
        <f>'SO 12984'!I57</f>
        <v>0</v>
      </c>
      <c r="E19" s="150">
        <f>'SO 12984'!S57</f>
        <v>7.0000000000000007E-2</v>
      </c>
      <c r="F19" s="150">
        <f>'SO 12984'!V57</f>
        <v>0</v>
      </c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</row>
    <row r="20" spans="1:26" x14ac:dyDescent="0.25">
      <c r="A20" s="148" t="s">
        <v>194</v>
      </c>
      <c r="B20" s="149">
        <f>'SO 12984'!L64</f>
        <v>0</v>
      </c>
      <c r="C20" s="149">
        <f>'SO 12984'!M64</f>
        <v>0</v>
      </c>
      <c r="D20" s="149">
        <f>'SO 12984'!I64</f>
        <v>0</v>
      </c>
      <c r="E20" s="150">
        <f>'SO 12984'!S64</f>
        <v>0.34</v>
      </c>
      <c r="F20" s="150">
        <f>'SO 12984'!V64</f>
        <v>0</v>
      </c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</row>
    <row r="21" spans="1:26" x14ac:dyDescent="0.25">
      <c r="A21" s="148" t="s">
        <v>74</v>
      </c>
      <c r="B21" s="149">
        <f>'SO 12984'!L73</f>
        <v>0</v>
      </c>
      <c r="C21" s="149">
        <f>'SO 12984'!M73</f>
        <v>0</v>
      </c>
      <c r="D21" s="149">
        <f>'SO 12984'!I73</f>
        <v>0</v>
      </c>
      <c r="E21" s="150">
        <f>'SO 12984'!S73</f>
        <v>0.15</v>
      </c>
      <c r="F21" s="150">
        <f>'SO 12984'!V73</f>
        <v>0</v>
      </c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</row>
    <row r="22" spans="1:26" x14ac:dyDescent="0.25">
      <c r="A22" s="148" t="s">
        <v>197</v>
      </c>
      <c r="B22" s="149">
        <f>'SO 12984'!L79</f>
        <v>0</v>
      </c>
      <c r="C22" s="149">
        <f>'SO 12984'!M79</f>
        <v>0</v>
      </c>
      <c r="D22" s="149">
        <f>'SO 12984'!I79</f>
        <v>0</v>
      </c>
      <c r="E22" s="150">
        <f>'SO 12984'!S79</f>
        <v>0</v>
      </c>
      <c r="F22" s="150">
        <f>'SO 12984'!V79</f>
        <v>0</v>
      </c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</row>
    <row r="23" spans="1:26" x14ac:dyDescent="0.25">
      <c r="A23" s="2" t="s">
        <v>69</v>
      </c>
      <c r="B23" s="151">
        <f>'SO 12984'!L81</f>
        <v>0</v>
      </c>
      <c r="C23" s="151">
        <f>'SO 12984'!M81</f>
        <v>0</v>
      </c>
      <c r="D23" s="151">
        <f>'SO 12984'!I81</f>
        <v>0</v>
      </c>
      <c r="E23" s="152">
        <f>'SO 12984'!S81</f>
        <v>0.72</v>
      </c>
      <c r="F23" s="152">
        <f>'SO 12984'!V81</f>
        <v>0</v>
      </c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</row>
    <row r="24" spans="1:26" x14ac:dyDescent="0.25">
      <c r="A24" s="1"/>
      <c r="B24" s="141"/>
      <c r="C24" s="141"/>
      <c r="D24" s="141"/>
      <c r="E24" s="140"/>
      <c r="F24" s="140"/>
    </row>
    <row r="25" spans="1:26" x14ac:dyDescent="0.25">
      <c r="A25" s="2" t="s">
        <v>75</v>
      </c>
      <c r="B25" s="151"/>
      <c r="C25" s="149"/>
      <c r="D25" s="149"/>
      <c r="E25" s="150"/>
      <c r="F25" s="150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</row>
    <row r="26" spans="1:26" x14ac:dyDescent="0.25">
      <c r="A26" s="148" t="s">
        <v>76</v>
      </c>
      <c r="B26" s="149">
        <f>'SO 12984'!L86</f>
        <v>0</v>
      </c>
      <c r="C26" s="149">
        <f>'SO 12984'!M86</f>
        <v>0</v>
      </c>
      <c r="D26" s="149">
        <f>'SO 12984'!I86</f>
        <v>0</v>
      </c>
      <c r="E26" s="150">
        <f>'SO 12984'!S86</f>
        <v>0</v>
      </c>
      <c r="F26" s="150">
        <f>'SO 12984'!V86</f>
        <v>0</v>
      </c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</row>
    <row r="27" spans="1:26" x14ac:dyDescent="0.25">
      <c r="A27" s="2" t="s">
        <v>75</v>
      </c>
      <c r="B27" s="151">
        <f>'SO 12984'!L88</f>
        <v>0</v>
      </c>
      <c r="C27" s="151">
        <f>'SO 12984'!M88</f>
        <v>0</v>
      </c>
      <c r="D27" s="151">
        <f>'SO 12984'!I88</f>
        <v>0</v>
      </c>
      <c r="E27" s="152">
        <f>'SO 12984'!S88</f>
        <v>0</v>
      </c>
      <c r="F27" s="152">
        <f>'SO 12984'!V88</f>
        <v>0</v>
      </c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</row>
    <row r="28" spans="1:26" x14ac:dyDescent="0.25">
      <c r="A28" s="1"/>
      <c r="B28" s="141"/>
      <c r="C28" s="141"/>
      <c r="D28" s="141"/>
      <c r="E28" s="140"/>
      <c r="F28" s="140"/>
    </row>
    <row r="29" spans="1:26" x14ac:dyDescent="0.25">
      <c r="A29" s="2" t="s">
        <v>77</v>
      </c>
      <c r="B29" s="151">
        <f>'SO 12984'!L89</f>
        <v>0</v>
      </c>
      <c r="C29" s="151">
        <f>'SO 12984'!M89</f>
        <v>0</v>
      </c>
      <c r="D29" s="151">
        <f>'SO 12984'!I89</f>
        <v>0</v>
      </c>
      <c r="E29" s="152">
        <f>'SO 12984'!S89</f>
        <v>3.36</v>
      </c>
      <c r="F29" s="152">
        <f>'SO 12984'!V89</f>
        <v>0</v>
      </c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</row>
    <row r="30" spans="1:26" x14ac:dyDescent="0.25">
      <c r="A30" s="1"/>
      <c r="B30" s="141"/>
      <c r="C30" s="141"/>
      <c r="D30" s="141"/>
      <c r="E30" s="140"/>
      <c r="F30" s="140"/>
    </row>
    <row r="31" spans="1:26" x14ac:dyDescent="0.25">
      <c r="A31" s="1"/>
      <c r="B31" s="141"/>
      <c r="C31" s="141"/>
      <c r="D31" s="141"/>
      <c r="E31" s="140"/>
      <c r="F31" s="140"/>
    </row>
    <row r="32" spans="1:26" x14ac:dyDescent="0.25">
      <c r="A32" s="1"/>
      <c r="B32" s="141"/>
      <c r="C32" s="141"/>
      <c r="D32" s="141"/>
      <c r="E32" s="140"/>
      <c r="F32" s="140"/>
    </row>
    <row r="33" spans="1:6" x14ac:dyDescent="0.25">
      <c r="A33" s="1"/>
      <c r="B33" s="141"/>
      <c r="C33" s="141"/>
      <c r="D33" s="141"/>
      <c r="E33" s="140"/>
      <c r="F33" s="140"/>
    </row>
    <row r="34" spans="1:6" x14ac:dyDescent="0.25">
      <c r="A34" s="1"/>
      <c r="B34" s="141"/>
      <c r="C34" s="141"/>
      <c r="D34" s="141"/>
      <c r="E34" s="140"/>
      <c r="F34" s="140"/>
    </row>
    <row r="35" spans="1:6" x14ac:dyDescent="0.25">
      <c r="A35" s="1"/>
      <c r="B35" s="141"/>
      <c r="C35" s="141"/>
      <c r="D35" s="141"/>
      <c r="E35" s="140"/>
      <c r="F35" s="140"/>
    </row>
    <row r="36" spans="1:6" x14ac:dyDescent="0.25">
      <c r="A36" s="1"/>
      <c r="B36" s="141"/>
      <c r="C36" s="141"/>
      <c r="D36" s="141"/>
      <c r="E36" s="140"/>
      <c r="F36" s="140"/>
    </row>
    <row r="37" spans="1:6" x14ac:dyDescent="0.25">
      <c r="A37" s="1"/>
      <c r="B37" s="141"/>
      <c r="C37" s="141"/>
      <c r="D37" s="141"/>
      <c r="E37" s="140"/>
      <c r="F37" s="140"/>
    </row>
    <row r="38" spans="1:6" x14ac:dyDescent="0.25">
      <c r="A38" s="1"/>
      <c r="B38" s="141"/>
      <c r="C38" s="141"/>
      <c r="D38" s="141"/>
      <c r="E38" s="140"/>
      <c r="F38" s="140"/>
    </row>
    <row r="39" spans="1:6" x14ac:dyDescent="0.25">
      <c r="A39" s="1"/>
      <c r="B39" s="141"/>
      <c r="C39" s="141"/>
      <c r="D39" s="141"/>
      <c r="E39" s="140"/>
      <c r="F39" s="140"/>
    </row>
    <row r="40" spans="1:6" x14ac:dyDescent="0.25">
      <c r="A40" s="1"/>
      <c r="B40" s="141"/>
      <c r="C40" s="141"/>
      <c r="D40" s="141"/>
      <c r="E40" s="140"/>
      <c r="F40" s="140"/>
    </row>
    <row r="41" spans="1:6" x14ac:dyDescent="0.25">
      <c r="A41" s="1"/>
      <c r="B41" s="141"/>
      <c r="C41" s="141"/>
      <c r="D41" s="141"/>
      <c r="E41" s="140"/>
      <c r="F41" s="140"/>
    </row>
    <row r="42" spans="1:6" x14ac:dyDescent="0.25">
      <c r="A42" s="1"/>
      <c r="B42" s="141"/>
      <c r="C42" s="141"/>
      <c r="D42" s="141"/>
      <c r="E42" s="140"/>
      <c r="F42" s="140"/>
    </row>
    <row r="43" spans="1:6" x14ac:dyDescent="0.25">
      <c r="A43" s="1"/>
      <c r="B43" s="141"/>
      <c r="C43" s="141"/>
      <c r="D43" s="141"/>
      <c r="E43" s="140"/>
      <c r="F43" s="140"/>
    </row>
    <row r="44" spans="1:6" x14ac:dyDescent="0.25">
      <c r="A44" s="1"/>
      <c r="B44" s="141"/>
      <c r="C44" s="141"/>
      <c r="D44" s="141"/>
      <c r="E44" s="140"/>
      <c r="F44" s="140"/>
    </row>
    <row r="45" spans="1:6" x14ac:dyDescent="0.25">
      <c r="A45" s="1"/>
      <c r="B45" s="141"/>
      <c r="C45" s="141"/>
      <c r="D45" s="141"/>
      <c r="E45" s="140"/>
      <c r="F45" s="140"/>
    </row>
    <row r="46" spans="1:6" x14ac:dyDescent="0.25">
      <c r="A46" s="1"/>
      <c r="B46" s="141"/>
      <c r="C46" s="141"/>
      <c r="D46" s="141"/>
      <c r="E46" s="140"/>
      <c r="F46" s="140"/>
    </row>
    <row r="47" spans="1:6" x14ac:dyDescent="0.25">
      <c r="A47" s="1"/>
      <c r="B47" s="141"/>
      <c r="C47" s="141"/>
      <c r="D47" s="141"/>
      <c r="E47" s="140"/>
      <c r="F47" s="140"/>
    </row>
    <row r="48" spans="1:6" x14ac:dyDescent="0.25">
      <c r="A48" s="1"/>
      <c r="B48" s="141"/>
      <c r="C48" s="141"/>
      <c r="D48" s="141"/>
      <c r="E48" s="140"/>
      <c r="F48" s="140"/>
    </row>
    <row r="49" spans="1:6" x14ac:dyDescent="0.25">
      <c r="A49" s="1"/>
      <c r="B49" s="141"/>
      <c r="C49" s="141"/>
      <c r="D49" s="141"/>
      <c r="E49" s="140"/>
      <c r="F49" s="140"/>
    </row>
    <row r="50" spans="1:6" x14ac:dyDescent="0.25">
      <c r="A50" s="1"/>
      <c r="B50" s="141"/>
      <c r="C50" s="141"/>
      <c r="D50" s="141"/>
      <c r="E50" s="140"/>
      <c r="F50" s="140"/>
    </row>
    <row r="51" spans="1:6" x14ac:dyDescent="0.25">
      <c r="A51" s="1"/>
      <c r="B51" s="141"/>
      <c r="C51" s="141"/>
      <c r="D51" s="141"/>
      <c r="E51" s="140"/>
      <c r="F51" s="140"/>
    </row>
    <row r="52" spans="1:6" x14ac:dyDescent="0.25">
      <c r="A52" s="1"/>
      <c r="B52" s="141"/>
      <c r="C52" s="141"/>
      <c r="D52" s="141"/>
      <c r="E52" s="140"/>
      <c r="F52" s="140"/>
    </row>
    <row r="53" spans="1:6" x14ac:dyDescent="0.25">
      <c r="A53" s="1"/>
      <c r="B53" s="141"/>
      <c r="C53" s="141"/>
      <c r="D53" s="141"/>
      <c r="E53" s="140"/>
      <c r="F53" s="140"/>
    </row>
    <row r="54" spans="1:6" x14ac:dyDescent="0.25">
      <c r="A54" s="1"/>
      <c r="B54" s="141"/>
      <c r="C54" s="141"/>
      <c r="D54" s="141"/>
      <c r="E54" s="140"/>
      <c r="F54" s="140"/>
    </row>
    <row r="55" spans="1:6" x14ac:dyDescent="0.25">
      <c r="A55" s="1"/>
      <c r="B55" s="141"/>
      <c r="C55" s="141"/>
      <c r="D55" s="141"/>
      <c r="E55" s="140"/>
      <c r="F55" s="140"/>
    </row>
    <row r="56" spans="1:6" x14ac:dyDescent="0.25">
      <c r="A56" s="1"/>
      <c r="B56" s="141"/>
      <c r="C56" s="141"/>
      <c r="D56" s="141"/>
      <c r="E56" s="140"/>
      <c r="F56" s="140"/>
    </row>
    <row r="57" spans="1:6" x14ac:dyDescent="0.25">
      <c r="A57" s="1"/>
      <c r="B57" s="141"/>
      <c r="C57" s="141"/>
      <c r="D57" s="141"/>
      <c r="E57" s="140"/>
      <c r="F57" s="140"/>
    </row>
    <row r="58" spans="1:6" x14ac:dyDescent="0.25">
      <c r="A58" s="1"/>
      <c r="B58" s="141"/>
      <c r="C58" s="141"/>
      <c r="D58" s="141"/>
      <c r="E58" s="140"/>
      <c r="F58" s="140"/>
    </row>
    <row r="59" spans="1:6" x14ac:dyDescent="0.25">
      <c r="A59" s="1"/>
      <c r="B59" s="141"/>
      <c r="C59" s="141"/>
      <c r="D59" s="141"/>
      <c r="E59" s="140"/>
      <c r="F59" s="140"/>
    </row>
    <row r="60" spans="1:6" x14ac:dyDescent="0.25">
      <c r="A60" s="1"/>
      <c r="B60" s="141"/>
      <c r="C60" s="141"/>
      <c r="D60" s="141"/>
      <c r="E60" s="140"/>
      <c r="F60" s="140"/>
    </row>
    <row r="61" spans="1:6" x14ac:dyDescent="0.25">
      <c r="A61" s="1"/>
      <c r="B61" s="141"/>
      <c r="C61" s="141"/>
      <c r="D61" s="141"/>
      <c r="E61" s="140"/>
      <c r="F61" s="140"/>
    </row>
    <row r="62" spans="1:6" x14ac:dyDescent="0.25">
      <c r="A62" s="1"/>
      <c r="B62" s="141"/>
      <c r="C62" s="141"/>
      <c r="D62" s="141"/>
      <c r="E62" s="140"/>
      <c r="F62" s="140"/>
    </row>
    <row r="63" spans="1:6" x14ac:dyDescent="0.25">
      <c r="A63" s="1"/>
      <c r="B63" s="141"/>
      <c r="C63" s="141"/>
      <c r="D63" s="141"/>
      <c r="E63" s="140"/>
      <c r="F63" s="140"/>
    </row>
    <row r="64" spans="1:6" x14ac:dyDescent="0.25">
      <c r="A64" s="1"/>
      <c r="B64" s="141"/>
      <c r="C64" s="141"/>
      <c r="D64" s="141"/>
      <c r="E64" s="140"/>
      <c r="F64" s="140"/>
    </row>
    <row r="65" spans="1:6" x14ac:dyDescent="0.25">
      <c r="A65" s="1"/>
      <c r="B65" s="141"/>
      <c r="C65" s="141"/>
      <c r="D65" s="141"/>
      <c r="E65" s="140"/>
      <c r="F65" s="140"/>
    </row>
    <row r="66" spans="1:6" x14ac:dyDescent="0.25">
      <c r="A66" s="1"/>
      <c r="B66" s="141"/>
      <c r="C66" s="141"/>
      <c r="D66" s="141"/>
      <c r="E66" s="140"/>
      <c r="F66" s="140"/>
    </row>
    <row r="67" spans="1:6" x14ac:dyDescent="0.25">
      <c r="A67" s="1"/>
      <c r="B67" s="141"/>
      <c r="C67" s="141"/>
      <c r="D67" s="141"/>
      <c r="E67" s="140"/>
      <c r="F67" s="140"/>
    </row>
    <row r="68" spans="1:6" x14ac:dyDescent="0.25">
      <c r="A68" s="1"/>
      <c r="B68" s="141"/>
      <c r="C68" s="141"/>
      <c r="D68" s="141"/>
      <c r="E68" s="140"/>
      <c r="F68" s="140"/>
    </row>
    <row r="69" spans="1:6" x14ac:dyDescent="0.25">
      <c r="A69" s="1"/>
      <c r="B69" s="141"/>
      <c r="C69" s="141"/>
      <c r="D69" s="141"/>
      <c r="E69" s="140"/>
      <c r="F69" s="140"/>
    </row>
    <row r="70" spans="1:6" x14ac:dyDescent="0.25">
      <c r="A70" s="1"/>
      <c r="B70" s="141"/>
      <c r="C70" s="141"/>
      <c r="D70" s="141"/>
      <c r="E70" s="140"/>
      <c r="F70" s="140"/>
    </row>
    <row r="71" spans="1:6" x14ac:dyDescent="0.25">
      <c r="A71" s="1"/>
      <c r="B71" s="141"/>
      <c r="C71" s="141"/>
      <c r="D71" s="141"/>
      <c r="E71" s="140"/>
      <c r="F71" s="140"/>
    </row>
    <row r="72" spans="1:6" x14ac:dyDescent="0.25">
      <c r="A72" s="1"/>
      <c r="B72" s="141"/>
      <c r="C72" s="141"/>
      <c r="D72" s="141"/>
      <c r="E72" s="140"/>
      <c r="F72" s="140"/>
    </row>
    <row r="73" spans="1:6" x14ac:dyDescent="0.25">
      <c r="A73" s="1"/>
      <c r="B73" s="141"/>
      <c r="C73" s="141"/>
      <c r="D73" s="141"/>
      <c r="E73" s="140"/>
      <c r="F73" s="140"/>
    </row>
    <row r="74" spans="1:6" x14ac:dyDescent="0.25">
      <c r="A74" s="1"/>
      <c r="B74" s="141"/>
      <c r="C74" s="141"/>
      <c r="D74" s="141"/>
      <c r="E74" s="140"/>
      <c r="F74" s="140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9"/>
  <sheetViews>
    <sheetView tabSelected="1" workbookViewId="0">
      <pane ySplit="8" topLeftCell="A72" activePane="bottomLeft" state="frozen"/>
      <selection pane="bottomLeft" activeCell="H76" sqref="H76"/>
    </sheetView>
  </sheetViews>
  <sheetFormatPr defaultColWidth="0" defaultRowHeight="15" x14ac:dyDescent="0.25"/>
  <cols>
    <col min="1" max="1" width="4.7109375" style="221" hidden="1" customWidth="1"/>
    <col min="2" max="2" width="5.7109375" style="221" customWidth="1"/>
    <col min="3" max="3" width="12.7109375" style="221" customWidth="1"/>
    <col min="4" max="4" width="44.7109375" style="221" customWidth="1"/>
    <col min="5" max="5" width="5.7109375" style="221" customWidth="1"/>
    <col min="6" max="8" width="9.7109375" style="221" customWidth="1"/>
    <col min="9" max="9" width="10.7109375" style="221" customWidth="1"/>
    <col min="10" max="15" width="0" style="221" hidden="1" customWidth="1"/>
    <col min="16" max="16" width="9.7109375" style="221" customWidth="1"/>
    <col min="17" max="18" width="0" style="221" hidden="1" customWidth="1"/>
    <col min="19" max="19" width="7.7109375" style="221" customWidth="1"/>
    <col min="20" max="21" width="0" style="221" hidden="1" customWidth="1"/>
    <col min="22" max="22" width="7.7109375" style="221" customWidth="1"/>
    <col min="23" max="26" width="0" style="221" hidden="1" customWidth="1"/>
    <col min="27" max="27" width="9.140625" style="221" customWidth="1"/>
    <col min="28" max="16384" width="9.140625" style="221" hidden="1"/>
  </cols>
  <sheetData>
    <row r="1" spans="1:26" ht="20.100000000000001" customHeight="1" x14ac:dyDescent="0.25">
      <c r="A1" s="228"/>
      <c r="B1" s="229" t="s">
        <v>23</v>
      </c>
      <c r="C1" s="230"/>
      <c r="D1" s="230"/>
      <c r="E1" s="230"/>
      <c r="F1" s="230"/>
      <c r="G1" s="230"/>
      <c r="H1" s="231"/>
      <c r="I1" s="232" t="s">
        <v>88</v>
      </c>
      <c r="J1" s="228"/>
      <c r="K1" s="233"/>
      <c r="L1" s="233"/>
      <c r="M1" s="233"/>
      <c r="N1" s="233"/>
      <c r="O1" s="233"/>
      <c r="P1" s="234" t="s">
        <v>89</v>
      </c>
      <c r="Q1" s="198"/>
      <c r="R1" s="198"/>
      <c r="S1" s="233"/>
      <c r="V1" s="233"/>
      <c r="W1" s="221">
        <v>30.126000000000001</v>
      </c>
    </row>
    <row r="2" spans="1:26" ht="20.100000000000001" customHeight="1" x14ac:dyDescent="0.25">
      <c r="A2" s="228"/>
      <c r="B2" s="229" t="s">
        <v>24</v>
      </c>
      <c r="C2" s="230"/>
      <c r="D2" s="230"/>
      <c r="E2" s="230"/>
      <c r="F2" s="230"/>
      <c r="G2" s="230"/>
      <c r="H2" s="231"/>
      <c r="I2" s="232" t="s">
        <v>18</v>
      </c>
      <c r="J2" s="228"/>
      <c r="K2" s="233"/>
      <c r="L2" s="233"/>
      <c r="M2" s="233"/>
      <c r="N2" s="233"/>
      <c r="O2" s="233"/>
      <c r="P2" s="234"/>
      <c r="Q2" s="198"/>
      <c r="R2" s="198"/>
      <c r="S2" s="233"/>
      <c r="V2" s="233"/>
    </row>
    <row r="3" spans="1:26" ht="20.100000000000001" customHeight="1" x14ac:dyDescent="0.25">
      <c r="A3" s="228"/>
      <c r="B3" s="229" t="s">
        <v>25</v>
      </c>
      <c r="C3" s="230"/>
      <c r="D3" s="230"/>
      <c r="E3" s="230"/>
      <c r="F3" s="230"/>
      <c r="G3" s="230"/>
      <c r="H3" s="231"/>
      <c r="I3" s="232" t="s">
        <v>90</v>
      </c>
      <c r="J3" s="228"/>
      <c r="K3" s="233"/>
      <c r="L3" s="233"/>
      <c r="M3" s="233"/>
      <c r="N3" s="233"/>
      <c r="O3" s="233"/>
      <c r="P3" s="234" t="s">
        <v>22</v>
      </c>
      <c r="Q3" s="198"/>
      <c r="R3" s="198"/>
      <c r="S3" s="233"/>
      <c r="V3" s="233"/>
    </row>
    <row r="4" spans="1:26" x14ac:dyDescent="0.25">
      <c r="A4" s="233"/>
      <c r="B4" s="234" t="s">
        <v>91</v>
      </c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198"/>
      <c r="R4" s="198"/>
      <c r="S4" s="233"/>
      <c r="V4" s="233"/>
    </row>
    <row r="5" spans="1:26" x14ac:dyDescent="0.25">
      <c r="A5" s="233"/>
      <c r="B5" s="234" t="s">
        <v>280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198"/>
      <c r="R5" s="198"/>
      <c r="S5" s="233"/>
      <c r="V5" s="233"/>
    </row>
    <row r="6" spans="1:26" x14ac:dyDescent="0.25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198"/>
      <c r="R6" s="198"/>
      <c r="S6" s="233"/>
      <c r="V6" s="233"/>
    </row>
    <row r="7" spans="1:26" x14ac:dyDescent="0.25">
      <c r="A7" s="235"/>
      <c r="B7" s="236" t="s">
        <v>64</v>
      </c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198"/>
      <c r="R7" s="198"/>
      <c r="S7" s="235"/>
      <c r="V7" s="235"/>
    </row>
    <row r="8" spans="1:26" ht="15.75" x14ac:dyDescent="0.25">
      <c r="A8" s="237" t="s">
        <v>78</v>
      </c>
      <c r="B8" s="237" t="s">
        <v>79</v>
      </c>
      <c r="C8" s="237" t="s">
        <v>80</v>
      </c>
      <c r="D8" s="237" t="s">
        <v>81</v>
      </c>
      <c r="E8" s="237" t="s">
        <v>82</v>
      </c>
      <c r="F8" s="237" t="s">
        <v>83</v>
      </c>
      <c r="G8" s="237" t="s">
        <v>54</v>
      </c>
      <c r="H8" s="237" t="s">
        <v>55</v>
      </c>
      <c r="I8" s="237" t="s">
        <v>84</v>
      </c>
      <c r="J8" s="237"/>
      <c r="K8" s="237"/>
      <c r="L8" s="237"/>
      <c r="M8" s="237"/>
      <c r="N8" s="237"/>
      <c r="O8" s="237"/>
      <c r="P8" s="237" t="s">
        <v>85</v>
      </c>
      <c r="Q8" s="238"/>
      <c r="R8" s="238"/>
      <c r="S8" s="237" t="s">
        <v>86</v>
      </c>
      <c r="T8" s="239"/>
      <c r="U8" s="239"/>
      <c r="V8" s="237" t="s">
        <v>87</v>
      </c>
      <c r="W8" s="240"/>
      <c r="X8" s="240"/>
      <c r="Y8" s="240"/>
      <c r="Z8" s="240"/>
    </row>
    <row r="9" spans="1:26" x14ac:dyDescent="0.25">
      <c r="A9" s="194"/>
      <c r="B9" s="203"/>
      <c r="C9" s="204"/>
      <c r="D9" s="205" t="s">
        <v>65</v>
      </c>
      <c r="E9" s="203"/>
      <c r="F9" s="206"/>
      <c r="G9" s="217"/>
      <c r="H9" s="217"/>
      <c r="I9" s="217"/>
      <c r="J9" s="194"/>
      <c r="K9" s="194"/>
      <c r="L9" s="194"/>
      <c r="M9" s="194"/>
      <c r="N9" s="194"/>
      <c r="O9" s="194"/>
      <c r="P9" s="194"/>
      <c r="Q9" s="195"/>
      <c r="R9" s="195"/>
      <c r="S9" s="194"/>
      <c r="T9" s="218"/>
      <c r="U9" s="218"/>
      <c r="V9" s="194"/>
      <c r="W9" s="218"/>
      <c r="X9" s="218"/>
      <c r="Y9" s="218"/>
      <c r="Z9" s="218"/>
    </row>
    <row r="10" spans="1:26" x14ac:dyDescent="0.25">
      <c r="A10" s="195"/>
      <c r="B10" s="207"/>
      <c r="C10" s="207"/>
      <c r="D10" s="207" t="s">
        <v>66</v>
      </c>
      <c r="E10" s="207"/>
      <c r="F10" s="208"/>
      <c r="G10" s="219"/>
      <c r="H10" s="219"/>
      <c r="I10" s="219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218"/>
      <c r="U10" s="218"/>
      <c r="V10" s="195"/>
      <c r="W10" s="218"/>
      <c r="X10" s="218"/>
      <c r="Y10" s="218"/>
      <c r="Z10" s="218"/>
    </row>
    <row r="11" spans="1:26" ht="24.95" customHeight="1" x14ac:dyDescent="0.25">
      <c r="A11" s="241"/>
      <c r="B11" s="209" t="s">
        <v>92</v>
      </c>
      <c r="C11" s="210" t="s">
        <v>281</v>
      </c>
      <c r="D11" s="209" t="s">
        <v>282</v>
      </c>
      <c r="E11" s="209" t="s">
        <v>95</v>
      </c>
      <c r="F11" s="211">
        <v>62.328000000000003</v>
      </c>
      <c r="G11" s="220">
        <v>0</v>
      </c>
      <c r="H11" s="220">
        <v>0</v>
      </c>
      <c r="I11" s="220">
        <f>ROUND(F11*(G11+H11),2)</f>
        <v>0</v>
      </c>
      <c r="J11" s="197">
        <f>ROUND(F11*(N11),2)</f>
        <v>0</v>
      </c>
      <c r="K11" s="198">
        <f>ROUND(F11*(O11),2)</f>
        <v>0</v>
      </c>
      <c r="L11" s="198">
        <f>ROUND(F11*(G11),2)</f>
        <v>0</v>
      </c>
      <c r="M11" s="198">
        <f>ROUND(F11*(H11),2)</f>
        <v>0</v>
      </c>
      <c r="N11" s="198">
        <v>0</v>
      </c>
      <c r="O11" s="198"/>
      <c r="P11" s="196">
        <v>5.3E-3</v>
      </c>
      <c r="Q11" s="199"/>
      <c r="R11" s="199">
        <v>5.3E-3</v>
      </c>
      <c r="S11" s="195">
        <f>ROUND(F11*(P11),3)</f>
        <v>0.33</v>
      </c>
      <c r="V11" s="196"/>
      <c r="Z11" s="221">
        <v>0</v>
      </c>
    </row>
    <row r="12" spans="1:26" ht="24.95" customHeight="1" x14ac:dyDescent="0.25">
      <c r="A12" s="241"/>
      <c r="B12" s="209" t="s">
        <v>114</v>
      </c>
      <c r="C12" s="210" t="s">
        <v>205</v>
      </c>
      <c r="D12" s="209" t="s">
        <v>283</v>
      </c>
      <c r="E12" s="209" t="s">
        <v>95</v>
      </c>
      <c r="F12" s="211">
        <v>94.15</v>
      </c>
      <c r="G12" s="220">
        <v>0</v>
      </c>
      <c r="H12" s="220">
        <v>0</v>
      </c>
      <c r="I12" s="220">
        <f>ROUND(F12*(G12+H12),2)</f>
        <v>0</v>
      </c>
      <c r="J12" s="197">
        <f>ROUND(F12*(N12),2)</f>
        <v>0</v>
      </c>
      <c r="K12" s="198">
        <f>ROUND(F12*(O12),2)</f>
        <v>0</v>
      </c>
      <c r="L12" s="198">
        <f>ROUND(F12*(G12),2)</f>
        <v>0</v>
      </c>
      <c r="M12" s="198">
        <f>ROUND(F12*(H12),2)</f>
        <v>0</v>
      </c>
      <c r="N12" s="198">
        <v>0</v>
      </c>
      <c r="O12" s="198"/>
      <c r="P12" s="196">
        <v>1.2619999999999999E-2</v>
      </c>
      <c r="Q12" s="199"/>
      <c r="R12" s="199">
        <v>1.2619999999999999E-2</v>
      </c>
      <c r="S12" s="195">
        <f>ROUND(F12*(P12),3)</f>
        <v>1.1879999999999999</v>
      </c>
      <c r="V12" s="196"/>
      <c r="Z12" s="221">
        <v>0</v>
      </c>
    </row>
    <row r="13" spans="1:26" ht="24.95" customHeight="1" x14ac:dyDescent="0.25">
      <c r="A13" s="241"/>
      <c r="B13" s="209" t="s">
        <v>114</v>
      </c>
      <c r="C13" s="210" t="s">
        <v>207</v>
      </c>
      <c r="D13" s="209" t="s">
        <v>284</v>
      </c>
      <c r="E13" s="209" t="s">
        <v>95</v>
      </c>
      <c r="F13" s="211">
        <v>99.528999999999996</v>
      </c>
      <c r="G13" s="220">
        <v>0</v>
      </c>
      <c r="H13" s="220">
        <v>0</v>
      </c>
      <c r="I13" s="220">
        <f>ROUND(F13*(G13+H13),2)</f>
        <v>0</v>
      </c>
      <c r="J13" s="197">
        <f>ROUND(F13*(N13),2)</f>
        <v>0</v>
      </c>
      <c r="K13" s="198">
        <f>ROUND(F13*(O13),2)</f>
        <v>0</v>
      </c>
      <c r="L13" s="198">
        <f>ROUND(F13*(G13),2)</f>
        <v>0</v>
      </c>
      <c r="M13" s="198">
        <f>ROUND(F13*(H13),2)</f>
        <v>0</v>
      </c>
      <c r="N13" s="198">
        <v>0</v>
      </c>
      <c r="O13" s="198"/>
      <c r="P13" s="196">
        <v>1.12E-2</v>
      </c>
      <c r="Q13" s="199"/>
      <c r="R13" s="199">
        <v>1.12E-2</v>
      </c>
      <c r="S13" s="195">
        <f>ROUND(F13*(P13),3)</f>
        <v>1.115</v>
      </c>
      <c r="V13" s="196"/>
      <c r="Z13" s="221">
        <v>0</v>
      </c>
    </row>
    <row r="14" spans="1:26" ht="24.95" customHeight="1" x14ac:dyDescent="0.25">
      <c r="A14" s="241"/>
      <c r="B14" s="209" t="s">
        <v>146</v>
      </c>
      <c r="C14" s="210" t="s">
        <v>285</v>
      </c>
      <c r="D14" s="209" t="s">
        <v>286</v>
      </c>
      <c r="E14" s="209" t="s">
        <v>95</v>
      </c>
      <c r="F14" s="211">
        <v>62.328000000000003</v>
      </c>
      <c r="G14" s="220">
        <v>0</v>
      </c>
      <c r="H14" s="220">
        <v>0</v>
      </c>
      <c r="I14" s="220">
        <f>ROUND(F14*(G14+H14),2)</f>
        <v>0</v>
      </c>
      <c r="J14" s="197">
        <f>ROUND(F14*(N14),2)</f>
        <v>0</v>
      </c>
      <c r="K14" s="198">
        <f>ROUND(F14*(O14),2)</f>
        <v>0</v>
      </c>
      <c r="L14" s="198">
        <f>ROUND(F14*(G14),2)</f>
        <v>0</v>
      </c>
      <c r="M14" s="198">
        <f>ROUND(F14*(H14),2)</f>
        <v>0</v>
      </c>
      <c r="N14" s="198">
        <v>0</v>
      </c>
      <c r="O14" s="198"/>
      <c r="P14" s="199"/>
      <c r="Q14" s="199"/>
      <c r="R14" s="199"/>
      <c r="S14" s="195"/>
      <c r="V14" s="196"/>
      <c r="Z14" s="221">
        <v>0</v>
      </c>
    </row>
    <row r="15" spans="1:26" x14ac:dyDescent="0.25">
      <c r="A15" s="195"/>
      <c r="B15" s="207"/>
      <c r="C15" s="207"/>
      <c r="D15" s="207" t="s">
        <v>66</v>
      </c>
      <c r="E15" s="207"/>
      <c r="F15" s="208"/>
      <c r="G15" s="222">
        <f>ROUND((SUM(L10:L14))/1,2)</f>
        <v>0</v>
      </c>
      <c r="H15" s="222">
        <f>ROUND((SUM(M10:M14))/1,2)</f>
        <v>0</v>
      </c>
      <c r="I15" s="222">
        <f>ROUND((SUM(I10:I14))/1,2)</f>
        <v>0</v>
      </c>
      <c r="J15" s="195"/>
      <c r="K15" s="195"/>
      <c r="L15" s="195">
        <f>ROUND((SUM(L10:L14))/1,2)</f>
        <v>0</v>
      </c>
      <c r="M15" s="195">
        <f>ROUND((SUM(M10:M14))/1,2)</f>
        <v>0</v>
      </c>
      <c r="N15" s="195"/>
      <c r="O15" s="195"/>
      <c r="P15" s="223"/>
      <c r="Q15" s="195"/>
      <c r="R15" s="195"/>
      <c r="S15" s="223">
        <f>ROUND((SUM(S10:S14))/1,2)</f>
        <v>2.63</v>
      </c>
      <c r="T15" s="218"/>
      <c r="U15" s="218"/>
      <c r="V15" s="200">
        <f>ROUND((SUM(V10:V14))/1,2)</f>
        <v>0</v>
      </c>
      <c r="W15" s="218"/>
      <c r="X15" s="218"/>
      <c r="Y15" s="218"/>
      <c r="Z15" s="218"/>
    </row>
    <row r="16" spans="1:26" x14ac:dyDescent="0.25">
      <c r="A16" s="198"/>
      <c r="B16" s="212"/>
      <c r="C16" s="212"/>
      <c r="D16" s="212"/>
      <c r="E16" s="212"/>
      <c r="F16" s="213"/>
      <c r="G16" s="224"/>
      <c r="H16" s="224"/>
      <c r="I16" s="224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V16" s="198"/>
    </row>
    <row r="17" spans="1:26" x14ac:dyDescent="0.25">
      <c r="A17" s="195"/>
      <c r="B17" s="207"/>
      <c r="C17" s="207"/>
      <c r="D17" s="207" t="s">
        <v>67</v>
      </c>
      <c r="E17" s="207"/>
      <c r="F17" s="208"/>
      <c r="G17" s="219"/>
      <c r="H17" s="219"/>
      <c r="I17" s="219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218"/>
      <c r="U17" s="218"/>
      <c r="V17" s="195"/>
      <c r="W17" s="218"/>
      <c r="X17" s="218"/>
      <c r="Y17" s="218"/>
      <c r="Z17" s="218"/>
    </row>
    <row r="18" spans="1:26" ht="24.95" customHeight="1" x14ac:dyDescent="0.25">
      <c r="A18" s="241"/>
      <c r="B18" s="209" t="s">
        <v>98</v>
      </c>
      <c r="C18" s="210" t="s">
        <v>287</v>
      </c>
      <c r="D18" s="209" t="s">
        <v>288</v>
      </c>
      <c r="E18" s="209" t="s">
        <v>127</v>
      </c>
      <c r="F18" s="211">
        <v>2</v>
      </c>
      <c r="G18" s="220">
        <v>0</v>
      </c>
      <c r="H18" s="220">
        <v>0</v>
      </c>
      <c r="I18" s="220">
        <f t="shared" ref="I18:I28" si="0">ROUND(F18*(G18+H18),2)</f>
        <v>0</v>
      </c>
      <c r="J18" s="197">
        <f t="shared" ref="J18:J28" si="1">ROUND(F18*(N18),2)</f>
        <v>0</v>
      </c>
      <c r="K18" s="198">
        <f t="shared" ref="K18:K28" si="2">ROUND(F18*(O18),2)</f>
        <v>0</v>
      </c>
      <c r="L18" s="198">
        <f t="shared" ref="L18:L28" si="3">ROUND(F18*(G18),2)</f>
        <v>0</v>
      </c>
      <c r="M18" s="198">
        <f t="shared" ref="M18:M28" si="4">ROUND(F18*(H18),2)</f>
        <v>0</v>
      </c>
      <c r="N18" s="198">
        <v>0</v>
      </c>
      <c r="O18" s="198"/>
      <c r="P18" s="199"/>
      <c r="Q18" s="199"/>
      <c r="R18" s="199"/>
      <c r="S18" s="195"/>
      <c r="V18" s="196"/>
      <c r="Z18" s="221">
        <v>0</v>
      </c>
    </row>
    <row r="19" spans="1:26" ht="24.95" customHeight="1" x14ac:dyDescent="0.25">
      <c r="A19" s="241"/>
      <c r="B19" s="209" t="s">
        <v>98</v>
      </c>
      <c r="C19" s="210" t="s">
        <v>289</v>
      </c>
      <c r="D19" s="209" t="s">
        <v>290</v>
      </c>
      <c r="E19" s="209" t="s">
        <v>95</v>
      </c>
      <c r="F19" s="211">
        <v>9.44</v>
      </c>
      <c r="G19" s="220">
        <v>0</v>
      </c>
      <c r="H19" s="220">
        <v>0</v>
      </c>
      <c r="I19" s="220">
        <f t="shared" si="0"/>
        <v>0</v>
      </c>
      <c r="J19" s="197">
        <f t="shared" si="1"/>
        <v>0</v>
      </c>
      <c r="K19" s="198">
        <f t="shared" si="2"/>
        <v>0</v>
      </c>
      <c r="L19" s="198">
        <f t="shared" si="3"/>
        <v>0</v>
      </c>
      <c r="M19" s="198">
        <f t="shared" si="4"/>
        <v>0</v>
      </c>
      <c r="N19" s="198">
        <v>0</v>
      </c>
      <c r="O19" s="198"/>
      <c r="P19" s="196">
        <v>5.0000000000000001E-4</v>
      </c>
      <c r="Q19" s="199"/>
      <c r="R19" s="199">
        <v>5.0000000000000001E-4</v>
      </c>
      <c r="S19" s="195">
        <f>ROUND(F19*(P19),3)</f>
        <v>5.0000000000000001E-3</v>
      </c>
      <c r="V19" s="196"/>
      <c r="Z19" s="221">
        <v>0</v>
      </c>
    </row>
    <row r="20" spans="1:26" ht="24.95" customHeight="1" x14ac:dyDescent="0.25">
      <c r="A20" s="241"/>
      <c r="B20" s="209" t="s">
        <v>98</v>
      </c>
      <c r="C20" s="210" t="s">
        <v>99</v>
      </c>
      <c r="D20" s="209" t="s">
        <v>291</v>
      </c>
      <c r="E20" s="209" t="s">
        <v>95</v>
      </c>
      <c r="F20" s="211">
        <v>5.7</v>
      </c>
      <c r="G20" s="220">
        <v>0</v>
      </c>
      <c r="H20" s="220">
        <v>0</v>
      </c>
      <c r="I20" s="220">
        <f t="shared" si="0"/>
        <v>0</v>
      </c>
      <c r="J20" s="197">
        <f t="shared" si="1"/>
        <v>0</v>
      </c>
      <c r="K20" s="198">
        <f t="shared" si="2"/>
        <v>0</v>
      </c>
      <c r="L20" s="198">
        <f t="shared" si="3"/>
        <v>0</v>
      </c>
      <c r="M20" s="198">
        <f t="shared" si="4"/>
        <v>0</v>
      </c>
      <c r="N20" s="198">
        <v>0</v>
      </c>
      <c r="O20" s="198"/>
      <c r="P20" s="199"/>
      <c r="Q20" s="199"/>
      <c r="R20" s="199"/>
      <c r="S20" s="195"/>
      <c r="V20" s="196"/>
      <c r="Z20" s="221">
        <v>0</v>
      </c>
    </row>
    <row r="21" spans="1:26" ht="24.95" customHeight="1" x14ac:dyDescent="0.25">
      <c r="A21" s="241"/>
      <c r="B21" s="209" t="s">
        <v>98</v>
      </c>
      <c r="C21" s="210" t="s">
        <v>101</v>
      </c>
      <c r="D21" s="209" t="s">
        <v>102</v>
      </c>
      <c r="E21" s="209" t="s">
        <v>103</v>
      </c>
      <c r="F21" s="211">
        <v>0.73099999999999998</v>
      </c>
      <c r="G21" s="220">
        <v>0</v>
      </c>
      <c r="H21" s="220">
        <v>0</v>
      </c>
      <c r="I21" s="220">
        <f t="shared" si="0"/>
        <v>0</v>
      </c>
      <c r="J21" s="197">
        <f t="shared" si="1"/>
        <v>0</v>
      </c>
      <c r="K21" s="198">
        <f t="shared" si="2"/>
        <v>0</v>
      </c>
      <c r="L21" s="198">
        <f t="shared" si="3"/>
        <v>0</v>
      </c>
      <c r="M21" s="198">
        <f t="shared" si="4"/>
        <v>0</v>
      </c>
      <c r="N21" s="198">
        <v>0</v>
      </c>
      <c r="O21" s="198"/>
      <c r="P21" s="199"/>
      <c r="Q21" s="199"/>
      <c r="R21" s="199"/>
      <c r="S21" s="195"/>
      <c r="V21" s="196"/>
      <c r="Z21" s="221">
        <v>0</v>
      </c>
    </row>
    <row r="22" spans="1:26" ht="24.95" customHeight="1" x14ac:dyDescent="0.25">
      <c r="A22" s="241"/>
      <c r="B22" s="209" t="s">
        <v>98</v>
      </c>
      <c r="C22" s="210" t="s">
        <v>104</v>
      </c>
      <c r="D22" s="209" t="s">
        <v>105</v>
      </c>
      <c r="E22" s="209" t="s">
        <v>103</v>
      </c>
      <c r="F22" s="211">
        <v>0.73099999999999998</v>
      </c>
      <c r="G22" s="220">
        <v>0</v>
      </c>
      <c r="H22" s="220">
        <v>0</v>
      </c>
      <c r="I22" s="220">
        <f t="shared" si="0"/>
        <v>0</v>
      </c>
      <c r="J22" s="197">
        <f t="shared" si="1"/>
        <v>0</v>
      </c>
      <c r="K22" s="198">
        <f t="shared" si="2"/>
        <v>0</v>
      </c>
      <c r="L22" s="198">
        <f t="shared" si="3"/>
        <v>0</v>
      </c>
      <c r="M22" s="198">
        <f t="shared" si="4"/>
        <v>0</v>
      </c>
      <c r="N22" s="198">
        <v>0</v>
      </c>
      <c r="O22" s="198"/>
      <c r="P22" s="199"/>
      <c r="Q22" s="199"/>
      <c r="R22" s="199"/>
      <c r="S22" s="195"/>
      <c r="V22" s="196"/>
      <c r="Z22" s="221">
        <v>0</v>
      </c>
    </row>
    <row r="23" spans="1:26" ht="24.95" customHeight="1" x14ac:dyDescent="0.25">
      <c r="A23" s="241"/>
      <c r="B23" s="209" t="s">
        <v>98</v>
      </c>
      <c r="C23" s="210" t="s">
        <v>106</v>
      </c>
      <c r="D23" s="209" t="s">
        <v>107</v>
      </c>
      <c r="E23" s="209" t="s">
        <v>103</v>
      </c>
      <c r="F23" s="211">
        <v>10.965</v>
      </c>
      <c r="G23" s="220">
        <v>0</v>
      </c>
      <c r="H23" s="220">
        <v>0</v>
      </c>
      <c r="I23" s="220">
        <f t="shared" si="0"/>
        <v>0</v>
      </c>
      <c r="J23" s="197">
        <f t="shared" si="1"/>
        <v>0</v>
      </c>
      <c r="K23" s="198">
        <f t="shared" si="2"/>
        <v>0</v>
      </c>
      <c r="L23" s="198">
        <f t="shared" si="3"/>
        <v>0</v>
      </c>
      <c r="M23" s="198">
        <f t="shared" si="4"/>
        <v>0</v>
      </c>
      <c r="N23" s="198">
        <v>0</v>
      </c>
      <c r="O23" s="198"/>
      <c r="P23" s="199"/>
      <c r="Q23" s="199"/>
      <c r="R23" s="199"/>
      <c r="S23" s="195"/>
      <c r="V23" s="196"/>
      <c r="Z23" s="221">
        <v>0</v>
      </c>
    </row>
    <row r="24" spans="1:26" ht="24.95" customHeight="1" x14ac:dyDescent="0.25">
      <c r="A24" s="241"/>
      <c r="B24" s="209" t="s">
        <v>98</v>
      </c>
      <c r="C24" s="210" t="s">
        <v>108</v>
      </c>
      <c r="D24" s="209" t="s">
        <v>109</v>
      </c>
      <c r="E24" s="209" t="s">
        <v>103</v>
      </c>
      <c r="F24" s="211">
        <v>0.73099999999999998</v>
      </c>
      <c r="G24" s="220">
        <v>0</v>
      </c>
      <c r="H24" s="220">
        <v>0</v>
      </c>
      <c r="I24" s="220">
        <f t="shared" si="0"/>
        <v>0</v>
      </c>
      <c r="J24" s="197">
        <f t="shared" si="1"/>
        <v>0</v>
      </c>
      <c r="K24" s="198">
        <f t="shared" si="2"/>
        <v>0</v>
      </c>
      <c r="L24" s="198">
        <f t="shared" si="3"/>
        <v>0</v>
      </c>
      <c r="M24" s="198">
        <f t="shared" si="4"/>
        <v>0</v>
      </c>
      <c r="N24" s="198">
        <v>0</v>
      </c>
      <c r="O24" s="198"/>
      <c r="P24" s="199"/>
      <c r="Q24" s="199"/>
      <c r="R24" s="199"/>
      <c r="S24" s="195"/>
      <c r="V24" s="196"/>
      <c r="Z24" s="221">
        <v>0</v>
      </c>
    </row>
    <row r="25" spans="1:26" ht="24.95" customHeight="1" x14ac:dyDescent="0.25">
      <c r="A25" s="241"/>
      <c r="B25" s="209" t="s">
        <v>98</v>
      </c>
      <c r="C25" s="210" t="s">
        <v>110</v>
      </c>
      <c r="D25" s="209" t="s">
        <v>111</v>
      </c>
      <c r="E25" s="209" t="s">
        <v>103</v>
      </c>
      <c r="F25" s="211">
        <v>0.73099999999999998</v>
      </c>
      <c r="G25" s="220">
        <v>0</v>
      </c>
      <c r="H25" s="220">
        <v>0</v>
      </c>
      <c r="I25" s="220">
        <f t="shared" si="0"/>
        <v>0</v>
      </c>
      <c r="J25" s="197">
        <f t="shared" si="1"/>
        <v>0</v>
      </c>
      <c r="K25" s="198">
        <f t="shared" si="2"/>
        <v>0</v>
      </c>
      <c r="L25" s="198">
        <f t="shared" si="3"/>
        <v>0</v>
      </c>
      <c r="M25" s="198">
        <f t="shared" si="4"/>
        <v>0</v>
      </c>
      <c r="N25" s="198">
        <v>0</v>
      </c>
      <c r="O25" s="198"/>
      <c r="P25" s="199"/>
      <c r="Q25" s="199"/>
      <c r="R25" s="199"/>
      <c r="S25" s="195"/>
      <c r="V25" s="196"/>
      <c r="Z25" s="221">
        <v>0</v>
      </c>
    </row>
    <row r="26" spans="1:26" ht="24.95" customHeight="1" x14ac:dyDescent="0.25">
      <c r="A26" s="241"/>
      <c r="B26" s="209" t="s">
        <v>98</v>
      </c>
      <c r="C26" s="210" t="s">
        <v>112</v>
      </c>
      <c r="D26" s="209" t="s">
        <v>113</v>
      </c>
      <c r="E26" s="209" t="s">
        <v>103</v>
      </c>
      <c r="F26" s="211">
        <v>0.73099999999999998</v>
      </c>
      <c r="G26" s="220">
        <v>0</v>
      </c>
      <c r="H26" s="220">
        <v>0</v>
      </c>
      <c r="I26" s="220">
        <f t="shared" si="0"/>
        <v>0</v>
      </c>
      <c r="J26" s="197">
        <f t="shared" si="1"/>
        <v>0</v>
      </c>
      <c r="K26" s="198">
        <f t="shared" si="2"/>
        <v>0</v>
      </c>
      <c r="L26" s="198">
        <f t="shared" si="3"/>
        <v>0</v>
      </c>
      <c r="M26" s="198">
        <f t="shared" si="4"/>
        <v>0</v>
      </c>
      <c r="N26" s="198">
        <v>0</v>
      </c>
      <c r="O26" s="198"/>
      <c r="P26" s="199"/>
      <c r="Q26" s="199"/>
      <c r="R26" s="199"/>
      <c r="S26" s="195"/>
      <c r="V26" s="196"/>
      <c r="Z26" s="221">
        <v>0</v>
      </c>
    </row>
    <row r="27" spans="1:26" ht="24.95" customHeight="1" x14ac:dyDescent="0.25">
      <c r="A27" s="241"/>
      <c r="B27" s="209" t="s">
        <v>236</v>
      </c>
      <c r="C27" s="210" t="s">
        <v>292</v>
      </c>
      <c r="D27" s="209" t="s">
        <v>293</v>
      </c>
      <c r="E27" s="209" t="s">
        <v>95</v>
      </c>
      <c r="F27" s="211">
        <v>34.238999999999997</v>
      </c>
      <c r="G27" s="220">
        <v>0</v>
      </c>
      <c r="H27" s="220">
        <v>0</v>
      </c>
      <c r="I27" s="220">
        <f t="shared" si="0"/>
        <v>0</v>
      </c>
      <c r="J27" s="197">
        <f t="shared" si="1"/>
        <v>0</v>
      </c>
      <c r="K27" s="198">
        <f t="shared" si="2"/>
        <v>0</v>
      </c>
      <c r="L27" s="198">
        <f t="shared" si="3"/>
        <v>0</v>
      </c>
      <c r="M27" s="198">
        <f t="shared" si="4"/>
        <v>0</v>
      </c>
      <c r="N27" s="198">
        <v>0</v>
      </c>
      <c r="O27" s="198"/>
      <c r="P27" s="199"/>
      <c r="Q27" s="199"/>
      <c r="R27" s="199"/>
      <c r="S27" s="195"/>
      <c r="V27" s="196"/>
      <c r="Z27" s="221">
        <v>0</v>
      </c>
    </row>
    <row r="28" spans="1:26" ht="24.95" customHeight="1" x14ac:dyDescent="0.25">
      <c r="A28" s="241"/>
      <c r="B28" s="209" t="s">
        <v>187</v>
      </c>
      <c r="C28" s="210" t="s">
        <v>294</v>
      </c>
      <c r="D28" s="209" t="s">
        <v>295</v>
      </c>
      <c r="E28" s="209" t="s">
        <v>127</v>
      </c>
      <c r="F28" s="211">
        <v>20</v>
      </c>
      <c r="G28" s="220">
        <v>0</v>
      </c>
      <c r="H28" s="220">
        <v>0</v>
      </c>
      <c r="I28" s="220">
        <f t="shared" si="0"/>
        <v>0</v>
      </c>
      <c r="J28" s="197">
        <f t="shared" si="1"/>
        <v>0</v>
      </c>
      <c r="K28" s="198">
        <f t="shared" si="2"/>
        <v>0</v>
      </c>
      <c r="L28" s="198">
        <f t="shared" si="3"/>
        <v>0</v>
      </c>
      <c r="M28" s="198">
        <f t="shared" si="4"/>
        <v>0</v>
      </c>
      <c r="N28" s="198">
        <v>0</v>
      </c>
      <c r="O28" s="198"/>
      <c r="P28" s="199"/>
      <c r="Q28" s="199"/>
      <c r="R28" s="199"/>
      <c r="S28" s="195"/>
      <c r="V28" s="196"/>
      <c r="Z28" s="221">
        <v>0</v>
      </c>
    </row>
    <row r="29" spans="1:26" x14ac:dyDescent="0.25">
      <c r="A29" s="195"/>
      <c r="B29" s="207"/>
      <c r="C29" s="207"/>
      <c r="D29" s="207" t="s">
        <v>67</v>
      </c>
      <c r="E29" s="207"/>
      <c r="F29" s="208"/>
      <c r="G29" s="222">
        <f>ROUND((SUM(L17:L28))/1,2)</f>
        <v>0</v>
      </c>
      <c r="H29" s="222">
        <f>ROUND((SUM(M17:M28))/1,2)</f>
        <v>0</v>
      </c>
      <c r="I29" s="222">
        <f>ROUND((SUM(I17:I28))/1,2)</f>
        <v>0</v>
      </c>
      <c r="J29" s="195"/>
      <c r="K29" s="195"/>
      <c r="L29" s="195">
        <f>ROUND((SUM(L17:L28))/1,2)</f>
        <v>0</v>
      </c>
      <c r="M29" s="195">
        <f>ROUND((SUM(M17:M28))/1,2)</f>
        <v>0</v>
      </c>
      <c r="N29" s="195"/>
      <c r="O29" s="195"/>
      <c r="P29" s="223"/>
      <c r="Q29" s="195"/>
      <c r="R29" s="195"/>
      <c r="S29" s="223">
        <f>ROUND((SUM(S17:S28))/1,2)</f>
        <v>0.01</v>
      </c>
      <c r="T29" s="218"/>
      <c r="U29" s="218"/>
      <c r="V29" s="200">
        <f>ROUND((SUM(V17:V28))/1,2)</f>
        <v>0</v>
      </c>
      <c r="W29" s="218"/>
      <c r="X29" s="218"/>
      <c r="Y29" s="218"/>
      <c r="Z29" s="218"/>
    </row>
    <row r="30" spans="1:26" x14ac:dyDescent="0.25">
      <c r="A30" s="198"/>
      <c r="B30" s="212"/>
      <c r="C30" s="212"/>
      <c r="D30" s="212"/>
      <c r="E30" s="212"/>
      <c r="F30" s="213"/>
      <c r="G30" s="224"/>
      <c r="H30" s="224"/>
      <c r="I30" s="224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V30" s="198"/>
    </row>
    <row r="31" spans="1:26" x14ac:dyDescent="0.25">
      <c r="A31" s="195"/>
      <c r="B31" s="207"/>
      <c r="C31" s="207"/>
      <c r="D31" s="207" t="s">
        <v>68</v>
      </c>
      <c r="E31" s="207"/>
      <c r="F31" s="208"/>
      <c r="G31" s="219"/>
      <c r="H31" s="219"/>
      <c r="I31" s="219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218"/>
      <c r="U31" s="218"/>
      <c r="V31" s="195"/>
      <c r="W31" s="218"/>
      <c r="X31" s="218"/>
      <c r="Y31" s="218"/>
      <c r="Z31" s="218"/>
    </row>
    <row r="32" spans="1:26" ht="24.95" customHeight="1" x14ac:dyDescent="0.25">
      <c r="A32" s="241"/>
      <c r="B32" s="209" t="s">
        <v>114</v>
      </c>
      <c r="C32" s="210" t="s">
        <v>115</v>
      </c>
      <c r="D32" s="209" t="s">
        <v>116</v>
      </c>
      <c r="E32" s="209" t="s">
        <v>103</v>
      </c>
      <c r="F32" s="211">
        <v>8.4930000000000003</v>
      </c>
      <c r="G32" s="220">
        <v>0</v>
      </c>
      <c r="H32" s="220">
        <v>0</v>
      </c>
      <c r="I32" s="220">
        <f>ROUND(F32*(G32+H32),2)</f>
        <v>0</v>
      </c>
      <c r="J32" s="197">
        <f>ROUND(F32*(N32),2)</f>
        <v>0</v>
      </c>
      <c r="K32" s="198">
        <f>ROUND(F32*(O32),2)</f>
        <v>0</v>
      </c>
      <c r="L32" s="198">
        <f>ROUND(F32*(G32),2)</f>
        <v>0</v>
      </c>
      <c r="M32" s="198">
        <f>ROUND(F32*(H32),2)</f>
        <v>0</v>
      </c>
      <c r="N32" s="198">
        <v>0</v>
      </c>
      <c r="O32" s="198"/>
      <c r="P32" s="199"/>
      <c r="Q32" s="199"/>
      <c r="R32" s="199"/>
      <c r="S32" s="195"/>
      <c r="V32" s="196"/>
      <c r="Z32" s="221">
        <v>0</v>
      </c>
    </row>
    <row r="33" spans="1:26" x14ac:dyDescent="0.25">
      <c r="A33" s="195"/>
      <c r="B33" s="207"/>
      <c r="C33" s="207"/>
      <c r="D33" s="207" t="s">
        <v>68</v>
      </c>
      <c r="E33" s="207"/>
      <c r="F33" s="208"/>
      <c r="G33" s="222">
        <f>ROUND((SUM(L31:L32))/1,2)</f>
        <v>0</v>
      </c>
      <c r="H33" s="222">
        <f>ROUND((SUM(M31:M32))/1,2)</f>
        <v>0</v>
      </c>
      <c r="I33" s="222">
        <f>ROUND((SUM(I31:I32))/1,2)</f>
        <v>0</v>
      </c>
      <c r="J33" s="195"/>
      <c r="K33" s="195"/>
      <c r="L33" s="195">
        <f>ROUND((SUM(L31:L32))/1,2)</f>
        <v>0</v>
      </c>
      <c r="M33" s="195">
        <f>ROUND((SUM(M31:M32))/1,2)</f>
        <v>0</v>
      </c>
      <c r="N33" s="195"/>
      <c r="O33" s="195"/>
      <c r="P33" s="223"/>
      <c r="Q33" s="195"/>
      <c r="R33" s="195"/>
      <c r="S33" s="223">
        <f>ROUND((SUM(S31:S32))/1,2)</f>
        <v>0</v>
      </c>
      <c r="T33" s="218"/>
      <c r="U33" s="218"/>
      <c r="V33" s="200">
        <f>ROUND((SUM(V31:V32))/1,2)</f>
        <v>0</v>
      </c>
      <c r="W33" s="218"/>
      <c r="X33" s="218"/>
      <c r="Y33" s="218"/>
      <c r="Z33" s="218"/>
    </row>
    <row r="34" spans="1:26" x14ac:dyDescent="0.25">
      <c r="A34" s="198"/>
      <c r="B34" s="212"/>
      <c r="C34" s="212"/>
      <c r="D34" s="212"/>
      <c r="E34" s="212"/>
      <c r="F34" s="213"/>
      <c r="G34" s="224"/>
      <c r="H34" s="224"/>
      <c r="I34" s="224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V34" s="198"/>
    </row>
    <row r="35" spans="1:26" x14ac:dyDescent="0.25">
      <c r="A35" s="195"/>
      <c r="B35" s="207"/>
      <c r="C35" s="207"/>
      <c r="D35" s="214" t="s">
        <v>65</v>
      </c>
      <c r="E35" s="207"/>
      <c r="F35" s="208"/>
      <c r="G35" s="222">
        <f>ROUND((SUM(L9:L34))/2,2)</f>
        <v>0</v>
      </c>
      <c r="H35" s="222">
        <f>ROUND((SUM(M9:M34))/2,2)</f>
        <v>0</v>
      </c>
      <c r="I35" s="222">
        <f>ROUND((SUM(I9:I34))/2,2)</f>
        <v>0</v>
      </c>
      <c r="J35" s="219"/>
      <c r="K35" s="195"/>
      <c r="L35" s="219">
        <f>ROUND((SUM(L9:L34))/2,2)</f>
        <v>0</v>
      </c>
      <c r="M35" s="219">
        <f>ROUND((SUM(M9:M34))/2,2)</f>
        <v>0</v>
      </c>
      <c r="N35" s="195"/>
      <c r="O35" s="195"/>
      <c r="P35" s="223"/>
      <c r="Q35" s="195"/>
      <c r="R35" s="195"/>
      <c r="S35" s="223">
        <f>ROUND((SUM(S9:S34))/2,2)</f>
        <v>2.64</v>
      </c>
      <c r="T35" s="218"/>
      <c r="U35" s="218"/>
      <c r="V35" s="200">
        <f>ROUND((SUM(V9:V34))/2,2)</f>
        <v>0</v>
      </c>
    </row>
    <row r="36" spans="1:26" x14ac:dyDescent="0.25">
      <c r="A36" s="198"/>
      <c r="B36" s="212"/>
      <c r="C36" s="212"/>
      <c r="D36" s="212"/>
      <c r="E36" s="212"/>
      <c r="F36" s="213"/>
      <c r="G36" s="224"/>
      <c r="H36" s="224"/>
      <c r="I36" s="224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V36" s="198"/>
    </row>
    <row r="37" spans="1:26" x14ac:dyDescent="0.25">
      <c r="A37" s="195"/>
      <c r="B37" s="207"/>
      <c r="C37" s="207"/>
      <c r="D37" s="214" t="s">
        <v>69</v>
      </c>
      <c r="E37" s="207"/>
      <c r="F37" s="208"/>
      <c r="G37" s="219"/>
      <c r="H37" s="219"/>
      <c r="I37" s="219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218"/>
      <c r="U37" s="218"/>
      <c r="V37" s="195"/>
      <c r="W37" s="218"/>
      <c r="X37" s="218"/>
      <c r="Y37" s="218"/>
      <c r="Z37" s="218"/>
    </row>
    <row r="38" spans="1:26" x14ac:dyDescent="0.25">
      <c r="A38" s="195"/>
      <c r="B38" s="207"/>
      <c r="C38" s="207"/>
      <c r="D38" s="207" t="s">
        <v>70</v>
      </c>
      <c r="E38" s="207"/>
      <c r="F38" s="208"/>
      <c r="G38" s="219"/>
      <c r="H38" s="219"/>
      <c r="I38" s="219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218"/>
      <c r="U38" s="218"/>
      <c r="V38" s="195"/>
      <c r="W38" s="218"/>
      <c r="X38" s="218"/>
      <c r="Y38" s="218"/>
      <c r="Z38" s="218"/>
    </row>
    <row r="39" spans="1:26" ht="35.1" customHeight="1" x14ac:dyDescent="0.25">
      <c r="A39" s="241"/>
      <c r="B39" s="209" t="s">
        <v>117</v>
      </c>
      <c r="C39" s="210" t="s">
        <v>118</v>
      </c>
      <c r="D39" s="209" t="s">
        <v>119</v>
      </c>
      <c r="E39" s="209" t="s">
        <v>120</v>
      </c>
      <c r="F39" s="211">
        <v>6</v>
      </c>
      <c r="G39" s="220">
        <v>0</v>
      </c>
      <c r="H39" s="220">
        <v>0</v>
      </c>
      <c r="I39" s="220">
        <f>ROUND(F39*(G39+H39),2)</f>
        <v>0</v>
      </c>
      <c r="J39" s="197">
        <f>ROUND(F39*(N39),2)</f>
        <v>0</v>
      </c>
      <c r="K39" s="198">
        <f>ROUND(F39*(O39),2)</f>
        <v>0</v>
      </c>
      <c r="L39" s="198">
        <f>ROUND(F39*(G39),2)</f>
        <v>0</v>
      </c>
      <c r="M39" s="198">
        <f>ROUND(F39*(H39),2)</f>
        <v>0</v>
      </c>
      <c r="N39" s="198">
        <v>0</v>
      </c>
      <c r="O39" s="198"/>
      <c r="P39" s="196">
        <v>2.5998731800000001E-2</v>
      </c>
      <c r="Q39" s="199"/>
      <c r="R39" s="199">
        <v>2.5998731800000001E-2</v>
      </c>
      <c r="S39" s="195">
        <f>ROUND(F39*(P39),3)</f>
        <v>0.156</v>
      </c>
      <c r="V39" s="196"/>
      <c r="Z39" s="221">
        <v>0</v>
      </c>
    </row>
    <row r="40" spans="1:26" x14ac:dyDescent="0.25">
      <c r="A40" s="195"/>
      <c r="B40" s="207"/>
      <c r="C40" s="207"/>
      <c r="D40" s="207" t="s">
        <v>70</v>
      </c>
      <c r="E40" s="207"/>
      <c r="F40" s="208"/>
      <c r="G40" s="222">
        <f>ROUND((SUM(L38:L39))/1,2)</f>
        <v>0</v>
      </c>
      <c r="H40" s="222">
        <f>ROUND((SUM(M38:M39))/1,2)</f>
        <v>0</v>
      </c>
      <c r="I40" s="222">
        <f>ROUND((SUM(I38:I39))/1,2)</f>
        <v>0</v>
      </c>
      <c r="J40" s="195"/>
      <c r="K40" s="195"/>
      <c r="L40" s="195">
        <f>ROUND((SUM(L38:L39))/1,2)</f>
        <v>0</v>
      </c>
      <c r="M40" s="195">
        <f>ROUND((SUM(M38:M39))/1,2)</f>
        <v>0</v>
      </c>
      <c r="N40" s="195"/>
      <c r="O40" s="195"/>
      <c r="P40" s="223"/>
      <c r="Q40" s="195"/>
      <c r="R40" s="195"/>
      <c r="S40" s="223">
        <f>ROUND((SUM(S38:S39))/1,2)</f>
        <v>0.16</v>
      </c>
      <c r="T40" s="218"/>
      <c r="U40" s="218"/>
      <c r="V40" s="200">
        <f>ROUND((SUM(V38:V39))/1,2)</f>
        <v>0</v>
      </c>
      <c r="W40" s="218"/>
      <c r="X40" s="218"/>
      <c r="Y40" s="218"/>
      <c r="Z40" s="218"/>
    </row>
    <row r="41" spans="1:26" x14ac:dyDescent="0.25">
      <c r="A41" s="198"/>
      <c r="B41" s="212"/>
      <c r="C41" s="212"/>
      <c r="D41" s="212"/>
      <c r="E41" s="212"/>
      <c r="F41" s="213"/>
      <c r="G41" s="224"/>
      <c r="H41" s="224"/>
      <c r="I41" s="224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V41" s="198"/>
    </row>
    <row r="42" spans="1:26" x14ac:dyDescent="0.25">
      <c r="A42" s="195"/>
      <c r="B42" s="207"/>
      <c r="C42" s="207"/>
      <c r="D42" s="207" t="s">
        <v>71</v>
      </c>
      <c r="E42" s="207"/>
      <c r="F42" s="208"/>
      <c r="G42" s="219"/>
      <c r="H42" s="219"/>
      <c r="I42" s="219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218"/>
      <c r="U42" s="218"/>
      <c r="V42" s="195"/>
      <c r="W42" s="218"/>
      <c r="X42" s="218"/>
      <c r="Y42" s="218"/>
      <c r="Z42" s="218"/>
    </row>
    <row r="43" spans="1:26" ht="24.95" customHeight="1" x14ac:dyDescent="0.25">
      <c r="A43" s="241"/>
      <c r="B43" s="209" t="s">
        <v>121</v>
      </c>
      <c r="C43" s="210" t="s">
        <v>122</v>
      </c>
      <c r="D43" s="209" t="s">
        <v>123</v>
      </c>
      <c r="E43" s="209" t="s">
        <v>120</v>
      </c>
      <c r="F43" s="211">
        <v>8</v>
      </c>
      <c r="G43" s="220">
        <v>0</v>
      </c>
      <c r="H43" s="220">
        <v>0</v>
      </c>
      <c r="I43" s="220">
        <f>ROUND(F43*(G43+H43),2)</f>
        <v>0</v>
      </c>
      <c r="J43" s="197">
        <f>ROUND(F43*(N43),2)</f>
        <v>0</v>
      </c>
      <c r="K43" s="198">
        <f>ROUND(F43*(O43),2)</f>
        <v>0</v>
      </c>
      <c r="L43" s="198">
        <f>ROUND(F43*(G43),2)</f>
        <v>0</v>
      </c>
      <c r="M43" s="198">
        <f>ROUND(F43*(H43),2)</f>
        <v>0</v>
      </c>
      <c r="N43" s="198">
        <v>0</v>
      </c>
      <c r="O43" s="198"/>
      <c r="P43" s="196">
        <v>2.0000000000000001E-4</v>
      </c>
      <c r="Q43" s="199"/>
      <c r="R43" s="199">
        <v>2.0000000000000001E-4</v>
      </c>
      <c r="S43" s="195">
        <f>ROUND(F43*(P43),3)</f>
        <v>2E-3</v>
      </c>
      <c r="V43" s="196"/>
      <c r="Z43" s="221">
        <v>0</v>
      </c>
    </row>
    <row r="44" spans="1:26" x14ac:dyDescent="0.25">
      <c r="A44" s="195"/>
      <c r="B44" s="207"/>
      <c r="C44" s="207"/>
      <c r="D44" s="207" t="s">
        <v>71</v>
      </c>
      <c r="E44" s="207"/>
      <c r="F44" s="208"/>
      <c r="G44" s="222">
        <f>ROUND((SUM(L42:L43))/1,2)</f>
        <v>0</v>
      </c>
      <c r="H44" s="222">
        <f>ROUND((SUM(M42:M43))/1,2)</f>
        <v>0</v>
      </c>
      <c r="I44" s="222">
        <f>ROUND((SUM(I42:I43))/1,2)</f>
        <v>0</v>
      </c>
      <c r="J44" s="195"/>
      <c r="K44" s="195"/>
      <c r="L44" s="195">
        <f>ROUND((SUM(L42:L43))/1,2)</f>
        <v>0</v>
      </c>
      <c r="M44" s="195">
        <f>ROUND((SUM(M42:M43))/1,2)</f>
        <v>0</v>
      </c>
      <c r="N44" s="195"/>
      <c r="O44" s="195"/>
      <c r="P44" s="223"/>
      <c r="Q44" s="195"/>
      <c r="R44" s="195"/>
      <c r="S44" s="223">
        <f>ROUND((SUM(S42:S43))/1,2)</f>
        <v>0</v>
      </c>
      <c r="T44" s="218"/>
      <c r="U44" s="218"/>
      <c r="V44" s="200">
        <f>ROUND((SUM(V42:V43))/1,2)</f>
        <v>0</v>
      </c>
      <c r="W44" s="218"/>
      <c r="X44" s="218"/>
      <c r="Y44" s="218"/>
      <c r="Z44" s="218"/>
    </row>
    <row r="45" spans="1:26" x14ac:dyDescent="0.25">
      <c r="A45" s="198"/>
      <c r="B45" s="212"/>
      <c r="C45" s="212"/>
      <c r="D45" s="212"/>
      <c r="E45" s="212"/>
      <c r="F45" s="213"/>
      <c r="G45" s="224"/>
      <c r="H45" s="224"/>
      <c r="I45" s="224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V45" s="198"/>
    </row>
    <row r="46" spans="1:26" x14ac:dyDescent="0.25">
      <c r="A46" s="195"/>
      <c r="B46" s="207"/>
      <c r="C46" s="207"/>
      <c r="D46" s="207" t="s">
        <v>72</v>
      </c>
      <c r="E46" s="207"/>
      <c r="F46" s="208"/>
      <c r="G46" s="219"/>
      <c r="H46" s="219"/>
      <c r="I46" s="219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218"/>
      <c r="U46" s="218"/>
      <c r="V46" s="195"/>
      <c r="W46" s="218"/>
      <c r="X46" s="218"/>
      <c r="Y46" s="218"/>
      <c r="Z46" s="218"/>
    </row>
    <row r="47" spans="1:26" ht="24.95" customHeight="1" x14ac:dyDescent="0.25">
      <c r="A47" s="241"/>
      <c r="B47" s="209" t="s">
        <v>124</v>
      </c>
      <c r="C47" s="210" t="s">
        <v>125</v>
      </c>
      <c r="D47" s="209" t="s">
        <v>296</v>
      </c>
      <c r="E47" s="209" t="s">
        <v>127</v>
      </c>
      <c r="F47" s="211">
        <v>6</v>
      </c>
      <c r="G47" s="220">
        <v>0</v>
      </c>
      <c r="H47" s="220">
        <v>0</v>
      </c>
      <c r="I47" s="220">
        <f t="shared" ref="I47:I56" si="5">ROUND(F47*(G47+H47),2)</f>
        <v>0</v>
      </c>
      <c r="J47" s="197">
        <f t="shared" ref="J47:J56" si="6">ROUND(F47*(N47),2)</f>
        <v>0</v>
      </c>
      <c r="K47" s="198">
        <f t="shared" ref="K47:K56" si="7">ROUND(F47*(O47),2)</f>
        <v>0</v>
      </c>
      <c r="L47" s="198">
        <f t="shared" ref="L47:L56" si="8">ROUND(F47*(G47),2)</f>
        <v>0</v>
      </c>
      <c r="M47" s="198">
        <f t="shared" ref="M47:M56" si="9">ROUND(F47*(H47),2)</f>
        <v>0</v>
      </c>
      <c r="N47" s="198">
        <v>0</v>
      </c>
      <c r="O47" s="198"/>
      <c r="P47" s="196">
        <v>9.4800000000000006E-3</v>
      </c>
      <c r="Q47" s="199"/>
      <c r="R47" s="199">
        <v>9.4800000000000006E-3</v>
      </c>
      <c r="S47" s="195">
        <f>ROUND(F47*(P47),3)</f>
        <v>5.7000000000000002E-2</v>
      </c>
      <c r="V47" s="196"/>
      <c r="Z47" s="221">
        <v>0</v>
      </c>
    </row>
    <row r="48" spans="1:26" ht="24.95" customHeight="1" x14ac:dyDescent="0.25">
      <c r="A48" s="241"/>
      <c r="B48" s="209" t="s">
        <v>124</v>
      </c>
      <c r="C48" s="210" t="s">
        <v>128</v>
      </c>
      <c r="D48" s="209" t="s">
        <v>297</v>
      </c>
      <c r="E48" s="209" t="s">
        <v>127</v>
      </c>
      <c r="F48" s="211">
        <v>12</v>
      </c>
      <c r="G48" s="220">
        <v>0</v>
      </c>
      <c r="H48" s="220">
        <v>0</v>
      </c>
      <c r="I48" s="220">
        <f t="shared" si="5"/>
        <v>0</v>
      </c>
      <c r="J48" s="197">
        <f t="shared" si="6"/>
        <v>0</v>
      </c>
      <c r="K48" s="198">
        <f t="shared" si="7"/>
        <v>0</v>
      </c>
      <c r="L48" s="198">
        <f t="shared" si="8"/>
        <v>0</v>
      </c>
      <c r="M48" s="198">
        <f t="shared" si="9"/>
        <v>0</v>
      </c>
      <c r="N48" s="198">
        <v>0</v>
      </c>
      <c r="O48" s="198"/>
      <c r="P48" s="199"/>
      <c r="Q48" s="199"/>
      <c r="R48" s="199"/>
      <c r="S48" s="195"/>
      <c r="V48" s="196"/>
      <c r="Z48" s="221">
        <v>0</v>
      </c>
    </row>
    <row r="49" spans="1:26" ht="24.95" customHeight="1" x14ac:dyDescent="0.25">
      <c r="A49" s="241"/>
      <c r="B49" s="209" t="s">
        <v>124</v>
      </c>
      <c r="C49" s="210" t="s">
        <v>130</v>
      </c>
      <c r="D49" s="209" t="s">
        <v>298</v>
      </c>
      <c r="E49" s="209" t="s">
        <v>127</v>
      </c>
      <c r="F49" s="211">
        <v>6</v>
      </c>
      <c r="G49" s="220">
        <v>0</v>
      </c>
      <c r="H49" s="220">
        <v>0</v>
      </c>
      <c r="I49" s="220">
        <f t="shared" si="5"/>
        <v>0</v>
      </c>
      <c r="J49" s="197">
        <f t="shared" si="6"/>
        <v>0</v>
      </c>
      <c r="K49" s="198">
        <f t="shared" si="7"/>
        <v>0</v>
      </c>
      <c r="L49" s="198">
        <f t="shared" si="8"/>
        <v>0</v>
      </c>
      <c r="M49" s="198">
        <f t="shared" si="9"/>
        <v>0</v>
      </c>
      <c r="N49" s="198">
        <v>0</v>
      </c>
      <c r="O49" s="198"/>
      <c r="P49" s="196">
        <v>1.25E-3</v>
      </c>
      <c r="Q49" s="199"/>
      <c r="R49" s="199">
        <v>1.25E-3</v>
      </c>
      <c r="S49" s="195">
        <f>ROUND(F49*(P49),3)</f>
        <v>8.0000000000000002E-3</v>
      </c>
      <c r="V49" s="196"/>
      <c r="Z49" s="221">
        <v>0</v>
      </c>
    </row>
    <row r="50" spans="1:26" ht="24.95" customHeight="1" x14ac:dyDescent="0.25">
      <c r="A50" s="241"/>
      <c r="B50" s="209" t="s">
        <v>124</v>
      </c>
      <c r="C50" s="210" t="s">
        <v>132</v>
      </c>
      <c r="D50" s="209" t="s">
        <v>299</v>
      </c>
      <c r="E50" s="209" t="s">
        <v>127</v>
      </c>
      <c r="F50" s="211">
        <v>6</v>
      </c>
      <c r="G50" s="220">
        <v>0</v>
      </c>
      <c r="H50" s="220">
        <v>0</v>
      </c>
      <c r="I50" s="220">
        <f t="shared" si="5"/>
        <v>0</v>
      </c>
      <c r="J50" s="197">
        <f t="shared" si="6"/>
        <v>0</v>
      </c>
      <c r="K50" s="198">
        <f t="shared" si="7"/>
        <v>0</v>
      </c>
      <c r="L50" s="198">
        <f t="shared" si="8"/>
        <v>0</v>
      </c>
      <c r="M50" s="198">
        <f t="shared" si="9"/>
        <v>0</v>
      </c>
      <c r="N50" s="198">
        <v>0</v>
      </c>
      <c r="O50" s="198"/>
      <c r="P50" s="199"/>
      <c r="Q50" s="199"/>
      <c r="R50" s="199"/>
      <c r="S50" s="195"/>
      <c r="V50" s="196"/>
      <c r="Z50" s="221">
        <v>0</v>
      </c>
    </row>
    <row r="51" spans="1:26" ht="24.95" customHeight="1" x14ac:dyDescent="0.25">
      <c r="A51" s="241"/>
      <c r="B51" s="209" t="s">
        <v>124</v>
      </c>
      <c r="C51" s="210" t="s">
        <v>300</v>
      </c>
      <c r="D51" s="209" t="s">
        <v>301</v>
      </c>
      <c r="E51" s="209" t="s">
        <v>136</v>
      </c>
      <c r="F51" s="211">
        <v>0.3</v>
      </c>
      <c r="G51" s="220">
        <v>0</v>
      </c>
      <c r="H51" s="220">
        <v>0</v>
      </c>
      <c r="I51" s="220">
        <f t="shared" si="5"/>
        <v>0</v>
      </c>
      <c r="J51" s="197">
        <f t="shared" si="6"/>
        <v>0</v>
      </c>
      <c r="K51" s="198">
        <f t="shared" si="7"/>
        <v>0</v>
      </c>
      <c r="L51" s="198">
        <f t="shared" si="8"/>
        <v>0</v>
      </c>
      <c r="M51" s="198">
        <f t="shared" si="9"/>
        <v>0</v>
      </c>
      <c r="N51" s="198">
        <v>0</v>
      </c>
      <c r="O51" s="198"/>
      <c r="P51" s="199"/>
      <c r="Q51" s="199"/>
      <c r="R51" s="199"/>
      <c r="S51" s="195"/>
      <c r="V51" s="196"/>
      <c r="Z51" s="221">
        <v>0</v>
      </c>
    </row>
    <row r="52" spans="1:26" ht="24.95" customHeight="1" x14ac:dyDescent="0.25">
      <c r="A52" s="241"/>
      <c r="B52" s="209" t="s">
        <v>137</v>
      </c>
      <c r="C52" s="210" t="s">
        <v>138</v>
      </c>
      <c r="D52" s="209" t="s">
        <v>302</v>
      </c>
      <c r="E52" s="209" t="s">
        <v>127</v>
      </c>
      <c r="F52" s="211">
        <v>4</v>
      </c>
      <c r="G52" s="220">
        <v>0</v>
      </c>
      <c r="H52" s="220">
        <v>0</v>
      </c>
      <c r="I52" s="220">
        <f t="shared" si="5"/>
        <v>0</v>
      </c>
      <c r="J52" s="197">
        <f t="shared" si="6"/>
        <v>0</v>
      </c>
      <c r="K52" s="198">
        <f t="shared" si="7"/>
        <v>0</v>
      </c>
      <c r="L52" s="198">
        <f t="shared" si="8"/>
        <v>0</v>
      </c>
      <c r="M52" s="198">
        <f t="shared" si="9"/>
        <v>0</v>
      </c>
      <c r="N52" s="198">
        <v>0</v>
      </c>
      <c r="O52" s="198"/>
      <c r="P52" s="199"/>
      <c r="Q52" s="199"/>
      <c r="R52" s="199"/>
      <c r="S52" s="195"/>
      <c r="V52" s="196"/>
      <c r="Z52" s="221">
        <v>0</v>
      </c>
    </row>
    <row r="53" spans="1:26" ht="24.95" customHeight="1" x14ac:dyDescent="0.25">
      <c r="A53" s="241"/>
      <c r="B53" s="209" t="s">
        <v>137</v>
      </c>
      <c r="C53" s="210" t="s">
        <v>140</v>
      </c>
      <c r="D53" s="209" t="s">
        <v>303</v>
      </c>
      <c r="E53" s="209" t="s">
        <v>127</v>
      </c>
      <c r="F53" s="211">
        <v>4</v>
      </c>
      <c r="G53" s="220">
        <v>0</v>
      </c>
      <c r="H53" s="220">
        <v>0</v>
      </c>
      <c r="I53" s="220">
        <f t="shared" si="5"/>
        <v>0</v>
      </c>
      <c r="J53" s="197">
        <f t="shared" si="6"/>
        <v>0</v>
      </c>
      <c r="K53" s="198">
        <f t="shared" si="7"/>
        <v>0</v>
      </c>
      <c r="L53" s="198">
        <f t="shared" si="8"/>
        <v>0</v>
      </c>
      <c r="M53" s="198">
        <f t="shared" si="9"/>
        <v>0</v>
      </c>
      <c r="N53" s="198">
        <v>0</v>
      </c>
      <c r="O53" s="198"/>
      <c r="P53" s="199"/>
      <c r="Q53" s="199"/>
      <c r="R53" s="199"/>
      <c r="S53" s="195"/>
      <c r="V53" s="196"/>
      <c r="Z53" s="221">
        <v>0</v>
      </c>
    </row>
    <row r="54" spans="1:26" ht="24.95" customHeight="1" x14ac:dyDescent="0.25">
      <c r="A54" s="241"/>
      <c r="B54" s="209" t="s">
        <v>137</v>
      </c>
      <c r="C54" s="210" t="s">
        <v>142</v>
      </c>
      <c r="D54" s="209" t="s">
        <v>304</v>
      </c>
      <c r="E54" s="209" t="s">
        <v>127</v>
      </c>
      <c r="F54" s="211">
        <v>4</v>
      </c>
      <c r="G54" s="220">
        <v>0</v>
      </c>
      <c r="H54" s="220">
        <v>0</v>
      </c>
      <c r="I54" s="220">
        <f t="shared" si="5"/>
        <v>0</v>
      </c>
      <c r="J54" s="197">
        <f t="shared" si="6"/>
        <v>0</v>
      </c>
      <c r="K54" s="198">
        <f t="shared" si="7"/>
        <v>0</v>
      </c>
      <c r="L54" s="198">
        <f t="shared" si="8"/>
        <v>0</v>
      </c>
      <c r="M54" s="198">
        <f t="shared" si="9"/>
        <v>0</v>
      </c>
      <c r="N54" s="198">
        <v>0</v>
      </c>
      <c r="O54" s="198"/>
      <c r="P54" s="199"/>
      <c r="Q54" s="199"/>
      <c r="R54" s="199"/>
      <c r="S54" s="195"/>
      <c r="V54" s="196"/>
      <c r="Z54" s="221">
        <v>0</v>
      </c>
    </row>
    <row r="55" spans="1:26" ht="24.95" customHeight="1" x14ac:dyDescent="0.25">
      <c r="A55" s="241"/>
      <c r="B55" s="209" t="s">
        <v>137</v>
      </c>
      <c r="C55" s="210" t="s">
        <v>144</v>
      </c>
      <c r="D55" s="209" t="s">
        <v>305</v>
      </c>
      <c r="E55" s="209" t="s">
        <v>127</v>
      </c>
      <c r="F55" s="211">
        <v>8</v>
      </c>
      <c r="G55" s="220">
        <v>0</v>
      </c>
      <c r="H55" s="220">
        <v>0</v>
      </c>
      <c r="I55" s="220">
        <f t="shared" si="5"/>
        <v>0</v>
      </c>
      <c r="J55" s="197">
        <f t="shared" si="6"/>
        <v>0</v>
      </c>
      <c r="K55" s="198">
        <f t="shared" si="7"/>
        <v>0</v>
      </c>
      <c r="L55" s="198">
        <f t="shared" si="8"/>
        <v>0</v>
      </c>
      <c r="M55" s="198">
        <f t="shared" si="9"/>
        <v>0</v>
      </c>
      <c r="N55" s="198">
        <v>0</v>
      </c>
      <c r="O55" s="198"/>
      <c r="P55" s="199"/>
      <c r="Q55" s="199"/>
      <c r="R55" s="199"/>
      <c r="S55" s="195"/>
      <c r="V55" s="196"/>
      <c r="Z55" s="221">
        <v>0</v>
      </c>
    </row>
    <row r="56" spans="1:26" ht="24.95" customHeight="1" x14ac:dyDescent="0.25">
      <c r="A56" s="241"/>
      <c r="B56" s="209" t="s">
        <v>146</v>
      </c>
      <c r="C56" s="210" t="s">
        <v>147</v>
      </c>
      <c r="D56" s="209" t="s">
        <v>148</v>
      </c>
      <c r="E56" s="209" t="s">
        <v>149</v>
      </c>
      <c r="F56" s="211">
        <v>6</v>
      </c>
      <c r="G56" s="220">
        <v>0</v>
      </c>
      <c r="H56" s="220">
        <v>0</v>
      </c>
      <c r="I56" s="220">
        <f t="shared" si="5"/>
        <v>0</v>
      </c>
      <c r="J56" s="197">
        <f t="shared" si="6"/>
        <v>0</v>
      </c>
      <c r="K56" s="198">
        <f t="shared" si="7"/>
        <v>0</v>
      </c>
      <c r="L56" s="198">
        <f t="shared" si="8"/>
        <v>0</v>
      </c>
      <c r="M56" s="198">
        <f t="shared" si="9"/>
        <v>0</v>
      </c>
      <c r="N56" s="198">
        <v>0</v>
      </c>
      <c r="O56" s="198"/>
      <c r="P56" s="199"/>
      <c r="Q56" s="199"/>
      <c r="R56" s="199"/>
      <c r="S56" s="195"/>
      <c r="V56" s="196"/>
      <c r="Z56" s="221">
        <v>0</v>
      </c>
    </row>
    <row r="57" spans="1:26" x14ac:dyDescent="0.25">
      <c r="A57" s="195"/>
      <c r="B57" s="207"/>
      <c r="C57" s="207"/>
      <c r="D57" s="207" t="s">
        <v>72</v>
      </c>
      <c r="E57" s="207"/>
      <c r="F57" s="208"/>
      <c r="G57" s="222">
        <f>ROUND((SUM(L46:L56))/1,2)</f>
        <v>0</v>
      </c>
      <c r="H57" s="222">
        <f>ROUND((SUM(M46:M56))/1,2)</f>
        <v>0</v>
      </c>
      <c r="I57" s="222">
        <f>ROUND((SUM(I46:I56))/1,2)</f>
        <v>0</v>
      </c>
      <c r="J57" s="195"/>
      <c r="K57" s="195"/>
      <c r="L57" s="195">
        <f>ROUND((SUM(L46:L56))/1,2)</f>
        <v>0</v>
      </c>
      <c r="M57" s="195">
        <f>ROUND((SUM(M46:M56))/1,2)</f>
        <v>0</v>
      </c>
      <c r="N57" s="195"/>
      <c r="O57" s="195"/>
      <c r="P57" s="223"/>
      <c r="Q57" s="195"/>
      <c r="R57" s="195"/>
      <c r="S57" s="223">
        <f>ROUND((SUM(S46:S56))/1,2)</f>
        <v>7.0000000000000007E-2</v>
      </c>
      <c r="T57" s="218"/>
      <c r="U57" s="218"/>
      <c r="V57" s="200">
        <f>ROUND((SUM(V46:V56))/1,2)</f>
        <v>0</v>
      </c>
      <c r="W57" s="218"/>
      <c r="X57" s="218"/>
      <c r="Y57" s="218"/>
      <c r="Z57" s="218"/>
    </row>
    <row r="58" spans="1:26" x14ac:dyDescent="0.25">
      <c r="A58" s="198"/>
      <c r="B58" s="212"/>
      <c r="C58" s="212"/>
      <c r="D58" s="212"/>
      <c r="E58" s="212"/>
      <c r="F58" s="213"/>
      <c r="G58" s="224"/>
      <c r="H58" s="224"/>
      <c r="I58" s="224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V58" s="198"/>
    </row>
    <row r="59" spans="1:26" x14ac:dyDescent="0.25">
      <c r="A59" s="195"/>
      <c r="B59" s="207"/>
      <c r="C59" s="207"/>
      <c r="D59" s="207" t="s">
        <v>194</v>
      </c>
      <c r="E59" s="207"/>
      <c r="F59" s="208"/>
      <c r="G59" s="219"/>
      <c r="H59" s="219"/>
      <c r="I59" s="219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218"/>
      <c r="U59" s="218"/>
      <c r="V59" s="195"/>
      <c r="W59" s="218"/>
      <c r="X59" s="218"/>
      <c r="Y59" s="218"/>
      <c r="Z59" s="218"/>
    </row>
    <row r="60" spans="1:26" ht="24.95" customHeight="1" x14ac:dyDescent="0.25">
      <c r="A60" s="241"/>
      <c r="B60" s="209" t="s">
        <v>229</v>
      </c>
      <c r="C60" s="210" t="s">
        <v>234</v>
      </c>
      <c r="D60" s="209" t="s">
        <v>235</v>
      </c>
      <c r="E60" s="209" t="s">
        <v>136</v>
      </c>
      <c r="F60" s="211">
        <v>0.6</v>
      </c>
      <c r="G60" s="220">
        <v>0</v>
      </c>
      <c r="H60" s="220">
        <v>0</v>
      </c>
      <c r="I60" s="220">
        <f>ROUND(F60*(G60+H60),2)</f>
        <v>0</v>
      </c>
      <c r="J60" s="197">
        <f>ROUND(F60*(N60),2)</f>
        <v>0</v>
      </c>
      <c r="K60" s="198">
        <f>ROUND(F60*(O60),2)</f>
        <v>0</v>
      </c>
      <c r="L60" s="198">
        <f>ROUND(F60*(G60),2)</f>
        <v>0</v>
      </c>
      <c r="M60" s="198">
        <f>ROUND(F60*(H60),2)</f>
        <v>0</v>
      </c>
      <c r="N60" s="198">
        <v>0</v>
      </c>
      <c r="O60" s="198"/>
      <c r="P60" s="199"/>
      <c r="Q60" s="199"/>
      <c r="R60" s="199"/>
      <c r="S60" s="195"/>
      <c r="V60" s="196"/>
      <c r="Z60" s="221">
        <v>0</v>
      </c>
    </row>
    <row r="61" spans="1:26" ht="24.95" customHeight="1" x14ac:dyDescent="0.25">
      <c r="A61" s="241"/>
      <c r="B61" s="209" t="s">
        <v>187</v>
      </c>
      <c r="C61" s="210" t="s">
        <v>306</v>
      </c>
      <c r="D61" s="209" t="s">
        <v>307</v>
      </c>
      <c r="E61" s="209" t="s">
        <v>95</v>
      </c>
      <c r="F61" s="211">
        <v>5.9450000000000003</v>
      </c>
      <c r="G61" s="220">
        <v>0</v>
      </c>
      <c r="H61" s="220">
        <v>0</v>
      </c>
      <c r="I61" s="220">
        <f>ROUND(F61*(G61+H61),2)</f>
        <v>0</v>
      </c>
      <c r="J61" s="197">
        <f>ROUND(F61*(N61),2)</f>
        <v>0</v>
      </c>
      <c r="K61" s="198">
        <f>ROUND(F61*(O61),2)</f>
        <v>0</v>
      </c>
      <c r="L61" s="198">
        <f>ROUND(F61*(G61),2)</f>
        <v>0</v>
      </c>
      <c r="M61" s="198">
        <f>ROUND(F61*(H61),2)</f>
        <v>0</v>
      </c>
      <c r="N61" s="198">
        <v>0</v>
      </c>
      <c r="O61" s="198"/>
      <c r="P61" s="199"/>
      <c r="Q61" s="199"/>
      <c r="R61" s="199"/>
      <c r="S61" s="195"/>
      <c r="V61" s="196"/>
      <c r="Z61" s="221">
        <v>0</v>
      </c>
    </row>
    <row r="62" spans="1:26" ht="24.95" customHeight="1" x14ac:dyDescent="0.25">
      <c r="A62" s="241"/>
      <c r="B62" s="209" t="s">
        <v>245</v>
      </c>
      <c r="C62" s="210" t="s">
        <v>308</v>
      </c>
      <c r="D62" s="209" t="s">
        <v>309</v>
      </c>
      <c r="E62" s="209" t="s">
        <v>127</v>
      </c>
      <c r="F62" s="211">
        <v>1</v>
      </c>
      <c r="G62" s="220">
        <v>0</v>
      </c>
      <c r="H62" s="220">
        <v>0</v>
      </c>
      <c r="I62" s="220">
        <f>ROUND(F62*(G62+H62),2)</f>
        <v>0</v>
      </c>
      <c r="J62" s="197">
        <f>ROUND(F62*(N62),2)</f>
        <v>0</v>
      </c>
      <c r="K62" s="198">
        <f>ROUND(F62*(O62),2)</f>
        <v>0</v>
      </c>
      <c r="L62" s="198">
        <f>ROUND(F62*(G62),2)</f>
        <v>0</v>
      </c>
      <c r="M62" s="198">
        <f>ROUND(F62*(H62),2)</f>
        <v>0</v>
      </c>
      <c r="N62" s="198">
        <v>0</v>
      </c>
      <c r="O62" s="198"/>
      <c r="P62" s="196">
        <v>0.151</v>
      </c>
      <c r="Q62" s="199"/>
      <c r="R62" s="199">
        <v>0.151</v>
      </c>
      <c r="S62" s="195">
        <f>ROUND(F62*(P62),3)</f>
        <v>0.151</v>
      </c>
      <c r="V62" s="196"/>
      <c r="Z62" s="221">
        <v>0</v>
      </c>
    </row>
    <row r="63" spans="1:26" ht="24.95" customHeight="1" x14ac:dyDescent="0.25">
      <c r="A63" s="241"/>
      <c r="B63" s="209" t="s">
        <v>245</v>
      </c>
      <c r="C63" s="210" t="s">
        <v>310</v>
      </c>
      <c r="D63" s="209" t="s">
        <v>311</v>
      </c>
      <c r="E63" s="209" t="s">
        <v>127</v>
      </c>
      <c r="F63" s="211">
        <v>1</v>
      </c>
      <c r="G63" s="220">
        <v>0</v>
      </c>
      <c r="H63" s="220">
        <v>0</v>
      </c>
      <c r="I63" s="220">
        <f>ROUND(F63*(G63+H63),2)</f>
        <v>0</v>
      </c>
      <c r="J63" s="197">
        <f>ROUND(F63*(N63),2)</f>
        <v>0</v>
      </c>
      <c r="K63" s="198">
        <f>ROUND(F63*(O63),2)</f>
        <v>0</v>
      </c>
      <c r="L63" s="198">
        <f>ROUND(F63*(G63),2)</f>
        <v>0</v>
      </c>
      <c r="M63" s="198">
        <f>ROUND(F63*(H63),2)</f>
        <v>0</v>
      </c>
      <c r="N63" s="198">
        <v>0</v>
      </c>
      <c r="O63" s="198"/>
      <c r="P63" s="196">
        <v>0.185</v>
      </c>
      <c r="Q63" s="199"/>
      <c r="R63" s="199">
        <v>0.185</v>
      </c>
      <c r="S63" s="195">
        <f>ROUND(F63*(P63),3)</f>
        <v>0.185</v>
      </c>
      <c r="V63" s="196"/>
      <c r="Z63" s="221">
        <v>0</v>
      </c>
    </row>
    <row r="64" spans="1:26" x14ac:dyDescent="0.25">
      <c r="A64" s="195"/>
      <c r="B64" s="207"/>
      <c r="C64" s="207"/>
      <c r="D64" s="207" t="s">
        <v>194</v>
      </c>
      <c r="E64" s="207"/>
      <c r="F64" s="208"/>
      <c r="G64" s="222">
        <f>ROUND((SUM(L59:L63))/1,2)</f>
        <v>0</v>
      </c>
      <c r="H64" s="222">
        <f>ROUND((SUM(M59:M63))/1,2)</f>
        <v>0</v>
      </c>
      <c r="I64" s="222">
        <f>ROUND((SUM(I59:I63))/1,2)</f>
        <v>0</v>
      </c>
      <c r="J64" s="195"/>
      <c r="K64" s="195"/>
      <c r="L64" s="195">
        <f>ROUND((SUM(L59:L63))/1,2)</f>
        <v>0</v>
      </c>
      <c r="M64" s="195">
        <f>ROUND((SUM(M59:M63))/1,2)</f>
        <v>0</v>
      </c>
      <c r="N64" s="195"/>
      <c r="O64" s="195"/>
      <c r="P64" s="223"/>
      <c r="Q64" s="195"/>
      <c r="R64" s="195"/>
      <c r="S64" s="223">
        <f>ROUND((SUM(S59:S63))/1,2)</f>
        <v>0.34</v>
      </c>
      <c r="T64" s="218"/>
      <c r="U64" s="218"/>
      <c r="V64" s="200">
        <f>ROUND((SUM(V59:V63))/1,2)</f>
        <v>0</v>
      </c>
      <c r="W64" s="218"/>
      <c r="X64" s="218"/>
      <c r="Y64" s="218"/>
      <c r="Z64" s="218"/>
    </row>
    <row r="65" spans="1:26" x14ac:dyDescent="0.25">
      <c r="A65" s="198"/>
      <c r="B65" s="212"/>
      <c r="C65" s="212"/>
      <c r="D65" s="212"/>
      <c r="E65" s="212"/>
      <c r="F65" s="213"/>
      <c r="G65" s="224"/>
      <c r="H65" s="224"/>
      <c r="I65" s="224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V65" s="198"/>
    </row>
    <row r="66" spans="1:26" x14ac:dyDescent="0.25">
      <c r="A66" s="195"/>
      <c r="B66" s="207"/>
      <c r="C66" s="207"/>
      <c r="D66" s="207" t="s">
        <v>74</v>
      </c>
      <c r="E66" s="207"/>
      <c r="F66" s="208"/>
      <c r="G66" s="219"/>
      <c r="H66" s="219"/>
      <c r="I66" s="219"/>
      <c r="J66" s="195"/>
      <c r="K66" s="195"/>
      <c r="L66" s="195"/>
      <c r="M66" s="195"/>
      <c r="N66" s="195"/>
      <c r="O66" s="195"/>
      <c r="P66" s="195"/>
      <c r="Q66" s="195"/>
      <c r="R66" s="195"/>
      <c r="S66" s="195"/>
      <c r="T66" s="218"/>
      <c r="U66" s="218"/>
      <c r="V66" s="195"/>
      <c r="W66" s="218"/>
      <c r="X66" s="218"/>
      <c r="Y66" s="218"/>
      <c r="Z66" s="218"/>
    </row>
    <row r="67" spans="1:26" ht="24.95" customHeight="1" x14ac:dyDescent="0.25">
      <c r="A67" s="241"/>
      <c r="B67" s="209" t="s">
        <v>172</v>
      </c>
      <c r="C67" s="210" t="s">
        <v>173</v>
      </c>
      <c r="D67" s="209" t="s">
        <v>312</v>
      </c>
      <c r="E67" s="209" t="s">
        <v>95</v>
      </c>
      <c r="F67" s="211">
        <v>5.7</v>
      </c>
      <c r="G67" s="220">
        <v>0</v>
      </c>
      <c r="H67" s="220">
        <v>0</v>
      </c>
      <c r="I67" s="220">
        <f t="shared" ref="I67:I72" si="10">ROUND(F67*(G67+H67),2)</f>
        <v>0</v>
      </c>
      <c r="J67" s="197">
        <f t="shared" ref="J67:J72" si="11">ROUND(F67*(N67),2)</f>
        <v>0</v>
      </c>
      <c r="K67" s="198">
        <f t="shared" ref="K67:K72" si="12">ROUND(F67*(O67),2)</f>
        <v>0</v>
      </c>
      <c r="L67" s="198">
        <f t="shared" ref="L67:L72" si="13">ROUND(F67*(G67),2)</f>
        <v>0</v>
      </c>
      <c r="M67" s="198">
        <f t="shared" ref="M67:M72" si="14">ROUND(F67*(H67),2)</f>
        <v>0</v>
      </c>
      <c r="N67" s="198">
        <v>0</v>
      </c>
      <c r="O67" s="198"/>
      <c r="P67" s="196">
        <v>2.9458560000000002E-3</v>
      </c>
      <c r="Q67" s="199"/>
      <c r="R67" s="199">
        <v>2.9458560000000002E-3</v>
      </c>
      <c r="S67" s="195">
        <f>ROUND(F67*(P67),3)</f>
        <v>1.7000000000000001E-2</v>
      </c>
      <c r="V67" s="196"/>
      <c r="Z67" s="221">
        <v>0</v>
      </c>
    </row>
    <row r="68" spans="1:26" ht="24.95" customHeight="1" x14ac:dyDescent="0.25">
      <c r="A68" s="241"/>
      <c r="B68" s="209" t="s">
        <v>172</v>
      </c>
      <c r="C68" s="210" t="s">
        <v>175</v>
      </c>
      <c r="D68" s="209" t="s">
        <v>176</v>
      </c>
      <c r="E68" s="209" t="s">
        <v>95</v>
      </c>
      <c r="F68" s="211">
        <v>5.7</v>
      </c>
      <c r="G68" s="220">
        <v>0</v>
      </c>
      <c r="H68" s="220">
        <v>0</v>
      </c>
      <c r="I68" s="220">
        <f t="shared" si="10"/>
        <v>0</v>
      </c>
      <c r="J68" s="197">
        <f t="shared" si="11"/>
        <v>0</v>
      </c>
      <c r="K68" s="198">
        <f t="shared" si="12"/>
        <v>0</v>
      </c>
      <c r="L68" s="198">
        <f t="shared" si="13"/>
        <v>0</v>
      </c>
      <c r="M68" s="198">
        <f t="shared" si="14"/>
        <v>0</v>
      </c>
      <c r="N68" s="198">
        <v>0</v>
      </c>
      <c r="O68" s="198"/>
      <c r="P68" s="196">
        <v>9.3000000000000005E-4</v>
      </c>
      <c r="Q68" s="199"/>
      <c r="R68" s="199">
        <v>9.3000000000000005E-4</v>
      </c>
      <c r="S68" s="195">
        <f>ROUND(F68*(P68),3)</f>
        <v>5.0000000000000001E-3</v>
      </c>
      <c r="V68" s="196"/>
      <c r="Z68" s="221">
        <v>0</v>
      </c>
    </row>
    <row r="69" spans="1:26" ht="24.95" customHeight="1" x14ac:dyDescent="0.25">
      <c r="A69" s="241"/>
      <c r="B69" s="209" t="s">
        <v>172</v>
      </c>
      <c r="C69" s="210" t="s">
        <v>177</v>
      </c>
      <c r="D69" s="209" t="s">
        <v>178</v>
      </c>
      <c r="E69" s="209" t="s">
        <v>136</v>
      </c>
      <c r="F69" s="211">
        <v>2.2999999999999998</v>
      </c>
      <c r="G69" s="220">
        <v>0</v>
      </c>
      <c r="H69" s="220">
        <v>0</v>
      </c>
      <c r="I69" s="220">
        <f t="shared" si="10"/>
        <v>0</v>
      </c>
      <c r="J69" s="197">
        <f t="shared" si="11"/>
        <v>0</v>
      </c>
      <c r="K69" s="198">
        <f t="shared" si="12"/>
        <v>0</v>
      </c>
      <c r="L69" s="198">
        <f t="shared" si="13"/>
        <v>0</v>
      </c>
      <c r="M69" s="198">
        <f t="shared" si="14"/>
        <v>0</v>
      </c>
      <c r="N69" s="198">
        <v>0</v>
      </c>
      <c r="O69" s="198"/>
      <c r="P69" s="199"/>
      <c r="Q69" s="199"/>
      <c r="R69" s="199"/>
      <c r="S69" s="195"/>
      <c r="V69" s="196"/>
      <c r="Z69" s="221">
        <v>0</v>
      </c>
    </row>
    <row r="70" spans="1:26" ht="24.95" customHeight="1" x14ac:dyDescent="0.25">
      <c r="A70" s="241"/>
      <c r="B70" s="209" t="s">
        <v>146</v>
      </c>
      <c r="C70" s="210" t="s">
        <v>179</v>
      </c>
      <c r="D70" s="209" t="s">
        <v>313</v>
      </c>
      <c r="E70" s="209" t="s">
        <v>181</v>
      </c>
      <c r="F70" s="211">
        <v>28.5</v>
      </c>
      <c r="G70" s="220">
        <v>0</v>
      </c>
      <c r="H70" s="220">
        <v>0</v>
      </c>
      <c r="I70" s="220">
        <f t="shared" si="10"/>
        <v>0</v>
      </c>
      <c r="J70" s="197">
        <f t="shared" si="11"/>
        <v>0</v>
      </c>
      <c r="K70" s="198">
        <f t="shared" si="12"/>
        <v>0</v>
      </c>
      <c r="L70" s="198">
        <f t="shared" si="13"/>
        <v>0</v>
      </c>
      <c r="M70" s="198">
        <f t="shared" si="14"/>
        <v>0</v>
      </c>
      <c r="N70" s="198">
        <v>0</v>
      </c>
      <c r="O70" s="198"/>
      <c r="P70" s="199"/>
      <c r="Q70" s="199"/>
      <c r="R70" s="199"/>
      <c r="S70" s="195"/>
      <c r="V70" s="196"/>
      <c r="Z70" s="221">
        <v>0</v>
      </c>
    </row>
    <row r="71" spans="1:26" ht="24.95" customHeight="1" x14ac:dyDescent="0.25">
      <c r="A71" s="241"/>
      <c r="B71" s="209" t="s">
        <v>146</v>
      </c>
      <c r="C71" s="210" t="s">
        <v>182</v>
      </c>
      <c r="D71" s="209" t="s">
        <v>314</v>
      </c>
      <c r="E71" s="209" t="s">
        <v>181</v>
      </c>
      <c r="F71" s="211">
        <v>5.7</v>
      </c>
      <c r="G71" s="220">
        <v>0</v>
      </c>
      <c r="H71" s="220">
        <v>0</v>
      </c>
      <c r="I71" s="220">
        <f t="shared" si="10"/>
        <v>0</v>
      </c>
      <c r="J71" s="197">
        <f t="shared" si="11"/>
        <v>0</v>
      </c>
      <c r="K71" s="198">
        <f t="shared" si="12"/>
        <v>0</v>
      </c>
      <c r="L71" s="198">
        <f t="shared" si="13"/>
        <v>0</v>
      </c>
      <c r="M71" s="198">
        <f t="shared" si="14"/>
        <v>0</v>
      </c>
      <c r="N71" s="198">
        <v>0</v>
      </c>
      <c r="O71" s="198"/>
      <c r="P71" s="199"/>
      <c r="Q71" s="199"/>
      <c r="R71" s="199"/>
      <c r="S71" s="195"/>
      <c r="V71" s="196"/>
      <c r="Z71" s="221">
        <v>0</v>
      </c>
    </row>
    <row r="72" spans="1:26" ht="24.95" customHeight="1" x14ac:dyDescent="0.25">
      <c r="A72" s="241"/>
      <c r="B72" s="209" t="s">
        <v>184</v>
      </c>
      <c r="C72" s="210" t="s">
        <v>185</v>
      </c>
      <c r="D72" s="209" t="s">
        <v>315</v>
      </c>
      <c r="E72" s="209" t="s">
        <v>95</v>
      </c>
      <c r="F72" s="211">
        <v>6.27</v>
      </c>
      <c r="G72" s="220">
        <v>0</v>
      </c>
      <c r="H72" s="220">
        <v>0</v>
      </c>
      <c r="I72" s="220">
        <f t="shared" si="10"/>
        <v>0</v>
      </c>
      <c r="J72" s="197">
        <f t="shared" si="11"/>
        <v>0</v>
      </c>
      <c r="K72" s="198">
        <f t="shared" si="12"/>
        <v>0</v>
      </c>
      <c r="L72" s="198">
        <f t="shared" si="13"/>
        <v>0</v>
      </c>
      <c r="M72" s="198">
        <f t="shared" si="14"/>
        <v>0</v>
      </c>
      <c r="N72" s="198">
        <v>0</v>
      </c>
      <c r="O72" s="198"/>
      <c r="P72" s="196">
        <v>2.1000000000000001E-2</v>
      </c>
      <c r="Q72" s="199"/>
      <c r="R72" s="199">
        <v>2.1000000000000001E-2</v>
      </c>
      <c r="S72" s="195">
        <f>ROUND(F72*(P72),3)</f>
        <v>0.13200000000000001</v>
      </c>
      <c r="V72" s="196"/>
      <c r="Z72" s="221">
        <v>0</v>
      </c>
    </row>
    <row r="73" spans="1:26" x14ac:dyDescent="0.25">
      <c r="A73" s="195"/>
      <c r="B73" s="207"/>
      <c r="C73" s="207"/>
      <c r="D73" s="207" t="s">
        <v>74</v>
      </c>
      <c r="E73" s="207"/>
      <c r="F73" s="208"/>
      <c r="G73" s="222">
        <f>ROUND((SUM(L66:L72))/1,2)</f>
        <v>0</v>
      </c>
      <c r="H73" s="222">
        <f>ROUND((SUM(M66:M72))/1,2)</f>
        <v>0</v>
      </c>
      <c r="I73" s="222">
        <f>ROUND((SUM(I66:I72))/1,2)</f>
        <v>0</v>
      </c>
      <c r="J73" s="195"/>
      <c r="K73" s="195"/>
      <c r="L73" s="195">
        <f>ROUND((SUM(L66:L72))/1,2)</f>
        <v>0</v>
      </c>
      <c r="M73" s="195">
        <f>ROUND((SUM(M66:M72))/1,2)</f>
        <v>0</v>
      </c>
      <c r="N73" s="195"/>
      <c r="O73" s="195"/>
      <c r="P73" s="223"/>
      <c r="Q73" s="195"/>
      <c r="R73" s="195"/>
      <c r="S73" s="223">
        <f>ROUND((SUM(S66:S72))/1,2)</f>
        <v>0.15</v>
      </c>
      <c r="T73" s="218"/>
      <c r="U73" s="218"/>
      <c r="V73" s="200">
        <f>ROUND((SUM(V66:V72))/1,2)</f>
        <v>0</v>
      </c>
      <c r="W73" s="218"/>
      <c r="X73" s="218"/>
      <c r="Y73" s="218"/>
      <c r="Z73" s="218"/>
    </row>
    <row r="74" spans="1:26" x14ac:dyDescent="0.25">
      <c r="A74" s="198"/>
      <c r="B74" s="212"/>
      <c r="C74" s="212"/>
      <c r="D74" s="212"/>
      <c r="E74" s="212"/>
      <c r="F74" s="213"/>
      <c r="G74" s="224"/>
      <c r="H74" s="224"/>
      <c r="I74" s="224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V74" s="198"/>
    </row>
    <row r="75" spans="1:26" x14ac:dyDescent="0.25">
      <c r="A75" s="195"/>
      <c r="B75" s="207"/>
      <c r="C75" s="207"/>
      <c r="D75" s="207" t="s">
        <v>197</v>
      </c>
      <c r="E75" s="207"/>
      <c r="F75" s="208"/>
      <c r="G75" s="219"/>
      <c r="H75" s="219"/>
      <c r="I75" s="219"/>
      <c r="J75" s="195"/>
      <c r="K75" s="195"/>
      <c r="L75" s="195"/>
      <c r="M75" s="195"/>
      <c r="N75" s="195"/>
      <c r="O75" s="195"/>
      <c r="P75" s="195"/>
      <c r="Q75" s="195"/>
      <c r="R75" s="195"/>
      <c r="S75" s="195"/>
      <c r="T75" s="218"/>
      <c r="U75" s="218"/>
      <c r="V75" s="195"/>
      <c r="W75" s="218"/>
      <c r="X75" s="218"/>
      <c r="Y75" s="218"/>
      <c r="Z75" s="218"/>
    </row>
    <row r="76" spans="1:26" ht="35.1" customHeight="1" x14ac:dyDescent="0.25">
      <c r="A76" s="241"/>
      <c r="B76" s="209" t="s">
        <v>271</v>
      </c>
      <c r="C76" s="210" t="s">
        <v>272</v>
      </c>
      <c r="D76" s="209" t="s">
        <v>316</v>
      </c>
      <c r="E76" s="209" t="s">
        <v>95</v>
      </c>
      <c r="F76" s="211">
        <v>94.15</v>
      </c>
      <c r="G76" s="220">
        <v>0</v>
      </c>
      <c r="H76" s="220">
        <v>0</v>
      </c>
      <c r="I76" s="220">
        <f>ROUND(F76*(G76+H76),2)</f>
        <v>0</v>
      </c>
      <c r="J76" s="197">
        <f>ROUND(F76*(N76),2)</f>
        <v>0</v>
      </c>
      <c r="K76" s="198">
        <f>ROUND(F76*(O76),2)</f>
        <v>0</v>
      </c>
      <c r="L76" s="198">
        <f>ROUND(F76*(G76),2)</f>
        <v>0</v>
      </c>
      <c r="M76" s="198">
        <f>ROUND(F76*(H76),2)</f>
        <v>0</v>
      </c>
      <c r="N76" s="198">
        <v>0</v>
      </c>
      <c r="O76" s="198"/>
      <c r="P76" s="199"/>
      <c r="Q76" s="199"/>
      <c r="R76" s="199"/>
      <c r="S76" s="195"/>
      <c r="V76" s="196"/>
      <c r="Z76" s="221">
        <v>0</v>
      </c>
    </row>
    <row r="77" spans="1:26" ht="24.95" customHeight="1" x14ac:dyDescent="0.25">
      <c r="A77" s="241"/>
      <c r="B77" s="209" t="s">
        <v>271</v>
      </c>
      <c r="C77" s="210" t="s">
        <v>274</v>
      </c>
      <c r="D77" s="209" t="s">
        <v>317</v>
      </c>
      <c r="E77" s="209" t="s">
        <v>95</v>
      </c>
      <c r="F77" s="211">
        <v>164.726</v>
      </c>
      <c r="G77" s="220">
        <v>0</v>
      </c>
      <c r="H77" s="220">
        <v>0</v>
      </c>
      <c r="I77" s="220">
        <f>ROUND(F77*(G77+H77),2)</f>
        <v>0</v>
      </c>
      <c r="J77" s="197">
        <f>ROUND(F77*(N77),2)</f>
        <v>0</v>
      </c>
      <c r="K77" s="198">
        <f>ROUND(F77*(O77),2)</f>
        <v>0</v>
      </c>
      <c r="L77" s="198">
        <f>ROUND(F77*(G77),2)</f>
        <v>0</v>
      </c>
      <c r="M77" s="198">
        <f>ROUND(F77*(H77),2)</f>
        <v>0</v>
      </c>
      <c r="N77" s="198">
        <v>0</v>
      </c>
      <c r="O77" s="198"/>
      <c r="P77" s="199"/>
      <c r="Q77" s="199"/>
      <c r="R77" s="199"/>
      <c r="S77" s="195"/>
      <c r="V77" s="196"/>
      <c r="Z77" s="221">
        <v>0</v>
      </c>
    </row>
    <row r="78" spans="1:26" ht="24.95" customHeight="1" x14ac:dyDescent="0.25">
      <c r="A78" s="241"/>
      <c r="B78" s="209" t="s">
        <v>271</v>
      </c>
      <c r="C78" s="210" t="s">
        <v>276</v>
      </c>
      <c r="D78" s="209" t="s">
        <v>318</v>
      </c>
      <c r="E78" s="209" t="s">
        <v>95</v>
      </c>
      <c r="F78" s="211">
        <v>258.87599999999998</v>
      </c>
      <c r="G78" s="220">
        <v>0</v>
      </c>
      <c r="H78" s="220">
        <v>0</v>
      </c>
      <c r="I78" s="220">
        <f>ROUND(F78*(G78+H78),2)</f>
        <v>0</v>
      </c>
      <c r="J78" s="197">
        <f>ROUND(F78*(N78),2)</f>
        <v>0</v>
      </c>
      <c r="K78" s="198">
        <f>ROUND(F78*(O78),2)</f>
        <v>0</v>
      </c>
      <c r="L78" s="198">
        <f>ROUND(F78*(G78),2)</f>
        <v>0</v>
      </c>
      <c r="M78" s="198">
        <f>ROUND(F78*(H78),2)</f>
        <v>0</v>
      </c>
      <c r="N78" s="198">
        <v>0</v>
      </c>
      <c r="O78" s="198"/>
      <c r="P78" s="199"/>
      <c r="Q78" s="199"/>
      <c r="R78" s="199"/>
      <c r="S78" s="195"/>
      <c r="V78" s="196"/>
      <c r="Z78" s="221">
        <v>0</v>
      </c>
    </row>
    <row r="79" spans="1:26" x14ac:dyDescent="0.25">
      <c r="A79" s="195"/>
      <c r="B79" s="207"/>
      <c r="C79" s="207"/>
      <c r="D79" s="207" t="s">
        <v>197</v>
      </c>
      <c r="E79" s="207"/>
      <c r="F79" s="208"/>
      <c r="G79" s="222">
        <f>ROUND((SUM(L75:L78))/1,2)</f>
        <v>0</v>
      </c>
      <c r="H79" s="222">
        <f>ROUND((SUM(M75:M78))/1,2)</f>
        <v>0</v>
      </c>
      <c r="I79" s="222">
        <f>ROUND((SUM(I75:I78))/1,2)</f>
        <v>0</v>
      </c>
      <c r="J79" s="195"/>
      <c r="K79" s="195"/>
      <c r="L79" s="195">
        <f>ROUND((SUM(L75:L78))/1,2)</f>
        <v>0</v>
      </c>
      <c r="M79" s="195">
        <f>ROUND((SUM(M75:M78))/1,2)</f>
        <v>0</v>
      </c>
      <c r="N79" s="195"/>
      <c r="O79" s="195"/>
      <c r="P79" s="223"/>
      <c r="Q79" s="195"/>
      <c r="R79" s="195"/>
      <c r="S79" s="223">
        <f>ROUND((SUM(S75:S78))/1,2)</f>
        <v>0</v>
      </c>
      <c r="T79" s="218"/>
      <c r="U79" s="218"/>
      <c r="V79" s="200">
        <f>ROUND((SUM(V75:V78))/1,2)</f>
        <v>0</v>
      </c>
      <c r="W79" s="218"/>
      <c r="X79" s="218"/>
      <c r="Y79" s="218"/>
      <c r="Z79" s="218"/>
    </row>
    <row r="80" spans="1:26" x14ac:dyDescent="0.25">
      <c r="A80" s="198"/>
      <c r="B80" s="212"/>
      <c r="C80" s="212"/>
      <c r="D80" s="212"/>
      <c r="E80" s="212"/>
      <c r="F80" s="213"/>
      <c r="G80" s="224"/>
      <c r="H80" s="224"/>
      <c r="I80" s="224"/>
      <c r="J80" s="198"/>
      <c r="K80" s="198"/>
      <c r="L80" s="198"/>
      <c r="M80" s="198"/>
      <c r="N80" s="198"/>
      <c r="O80" s="198"/>
      <c r="P80" s="198"/>
      <c r="Q80" s="198"/>
      <c r="R80" s="198"/>
      <c r="S80" s="198"/>
      <c r="V80" s="198"/>
    </row>
    <row r="81" spans="1:26" x14ac:dyDescent="0.25">
      <c r="A81" s="195"/>
      <c r="B81" s="207"/>
      <c r="C81" s="207"/>
      <c r="D81" s="214" t="s">
        <v>69</v>
      </c>
      <c r="E81" s="207"/>
      <c r="F81" s="208"/>
      <c r="G81" s="222">
        <f>ROUND((SUM(L37:L80))/2,2)</f>
        <v>0</v>
      </c>
      <c r="H81" s="222">
        <f>ROUND((SUM(M37:M80))/2,2)</f>
        <v>0</v>
      </c>
      <c r="I81" s="222">
        <f>ROUND((SUM(I37:I80))/2,2)</f>
        <v>0</v>
      </c>
      <c r="J81" s="219"/>
      <c r="K81" s="195"/>
      <c r="L81" s="219">
        <f>ROUND((SUM(L37:L80))/2,2)</f>
        <v>0</v>
      </c>
      <c r="M81" s="219">
        <f>ROUND((SUM(M37:M80))/2,2)</f>
        <v>0</v>
      </c>
      <c r="N81" s="195"/>
      <c r="O81" s="195"/>
      <c r="P81" s="223"/>
      <c r="Q81" s="195"/>
      <c r="R81" s="195"/>
      <c r="S81" s="223">
        <f>ROUND((SUM(S37:S80))/2,2)</f>
        <v>0.72</v>
      </c>
      <c r="T81" s="218"/>
      <c r="U81" s="218"/>
      <c r="V81" s="200">
        <f>ROUND((SUM(V37:V80))/2,2)</f>
        <v>0</v>
      </c>
    </row>
    <row r="82" spans="1:26" x14ac:dyDescent="0.25">
      <c r="A82" s="198"/>
      <c r="B82" s="212"/>
      <c r="C82" s="212"/>
      <c r="D82" s="212"/>
      <c r="E82" s="212"/>
      <c r="F82" s="213"/>
      <c r="G82" s="224"/>
      <c r="H82" s="224"/>
      <c r="I82" s="224"/>
      <c r="J82" s="198"/>
      <c r="K82" s="198"/>
      <c r="L82" s="198"/>
      <c r="M82" s="198"/>
      <c r="N82" s="198"/>
      <c r="O82" s="198"/>
      <c r="P82" s="198"/>
      <c r="Q82" s="198"/>
      <c r="R82" s="198"/>
      <c r="S82" s="198"/>
      <c r="V82" s="198"/>
    </row>
    <row r="83" spans="1:26" x14ac:dyDescent="0.25">
      <c r="A83" s="195"/>
      <c r="B83" s="207"/>
      <c r="C83" s="207"/>
      <c r="D83" s="214" t="s">
        <v>75</v>
      </c>
      <c r="E83" s="207"/>
      <c r="F83" s="208"/>
      <c r="G83" s="219"/>
      <c r="H83" s="219"/>
      <c r="I83" s="219"/>
      <c r="J83" s="195"/>
      <c r="K83" s="195"/>
      <c r="L83" s="195"/>
      <c r="M83" s="195"/>
      <c r="N83" s="195"/>
      <c r="O83" s="195"/>
      <c r="P83" s="195"/>
      <c r="Q83" s="195"/>
      <c r="R83" s="195"/>
      <c r="S83" s="195"/>
      <c r="T83" s="218"/>
      <c r="U83" s="218"/>
      <c r="V83" s="195"/>
      <c r="W83" s="218"/>
      <c r="X83" s="218"/>
      <c r="Y83" s="218"/>
      <c r="Z83" s="218"/>
    </row>
    <row r="84" spans="1:26" x14ac:dyDescent="0.25">
      <c r="A84" s="195"/>
      <c r="B84" s="207"/>
      <c r="C84" s="207"/>
      <c r="D84" s="207" t="s">
        <v>76</v>
      </c>
      <c r="E84" s="207"/>
      <c r="F84" s="208"/>
      <c r="G84" s="219"/>
      <c r="H84" s="219"/>
      <c r="I84" s="219"/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218"/>
      <c r="U84" s="218"/>
      <c r="V84" s="195"/>
      <c r="W84" s="218"/>
      <c r="X84" s="218"/>
      <c r="Y84" s="218"/>
      <c r="Z84" s="218"/>
    </row>
    <row r="85" spans="1:26" ht="24.95" customHeight="1" x14ac:dyDescent="0.25">
      <c r="A85" s="241"/>
      <c r="B85" s="209" t="s">
        <v>187</v>
      </c>
      <c r="C85" s="210" t="s">
        <v>188</v>
      </c>
      <c r="D85" s="209" t="s">
        <v>189</v>
      </c>
      <c r="E85" s="209" t="s">
        <v>190</v>
      </c>
      <c r="F85" s="211">
        <v>1</v>
      </c>
      <c r="G85" s="220">
        <v>0</v>
      </c>
      <c r="H85" s="220">
        <v>0</v>
      </c>
      <c r="I85" s="220">
        <f>ROUND(F85*(G85+H85),2)</f>
        <v>0</v>
      </c>
      <c r="J85" s="197">
        <f>ROUND(F85*(N85),2)</f>
        <v>0</v>
      </c>
      <c r="K85" s="198">
        <f>ROUND(F85*(O85),2)</f>
        <v>0</v>
      </c>
      <c r="L85" s="198">
        <f>ROUND(F85*(G85),2)</f>
        <v>0</v>
      </c>
      <c r="M85" s="198">
        <f>ROUND(F85*(H85),2)</f>
        <v>0</v>
      </c>
      <c r="N85" s="198">
        <v>0</v>
      </c>
      <c r="O85" s="198"/>
      <c r="P85" s="199"/>
      <c r="Q85" s="199"/>
      <c r="R85" s="199"/>
      <c r="S85" s="195"/>
      <c r="V85" s="196"/>
      <c r="Z85" s="221">
        <v>0</v>
      </c>
    </row>
    <row r="86" spans="1:26" x14ac:dyDescent="0.25">
      <c r="A86" s="195"/>
      <c r="B86" s="207"/>
      <c r="C86" s="207"/>
      <c r="D86" s="207" t="s">
        <v>76</v>
      </c>
      <c r="E86" s="207"/>
      <c r="F86" s="208"/>
      <c r="G86" s="222">
        <f>ROUND((SUM(L84:L85))/1,2)</f>
        <v>0</v>
      </c>
      <c r="H86" s="222">
        <f>ROUND((SUM(M84:M85))/1,2)</f>
        <v>0</v>
      </c>
      <c r="I86" s="222">
        <f>ROUND((SUM(I84:I85))/1,2)</f>
        <v>0</v>
      </c>
      <c r="J86" s="195"/>
      <c r="K86" s="195"/>
      <c r="L86" s="195">
        <f>ROUND((SUM(L84:L85))/1,2)</f>
        <v>0</v>
      </c>
      <c r="M86" s="195">
        <f>ROUND((SUM(M84:M85))/1,2)</f>
        <v>0</v>
      </c>
      <c r="N86" s="195"/>
      <c r="O86" s="195"/>
      <c r="P86" s="223"/>
      <c r="Q86" s="198"/>
      <c r="R86" s="198"/>
      <c r="S86" s="223">
        <f>ROUND((SUM(S84:S85))/1,2)</f>
        <v>0</v>
      </c>
      <c r="T86" s="225"/>
      <c r="U86" s="225"/>
      <c r="V86" s="200">
        <f>ROUND((SUM(V84:V85))/1,2)</f>
        <v>0</v>
      </c>
    </row>
    <row r="87" spans="1:26" x14ac:dyDescent="0.25">
      <c r="A87" s="198"/>
      <c r="B87" s="212"/>
      <c r="C87" s="212"/>
      <c r="D87" s="212"/>
      <c r="E87" s="212"/>
      <c r="F87" s="213"/>
      <c r="G87" s="224"/>
      <c r="H87" s="224"/>
      <c r="I87" s="224"/>
      <c r="J87" s="198"/>
      <c r="K87" s="198"/>
      <c r="L87" s="198"/>
      <c r="M87" s="198"/>
      <c r="N87" s="198"/>
      <c r="O87" s="198"/>
      <c r="P87" s="198"/>
      <c r="Q87" s="198"/>
      <c r="R87" s="198"/>
      <c r="S87" s="198"/>
      <c r="V87" s="198"/>
    </row>
    <row r="88" spans="1:26" x14ac:dyDescent="0.25">
      <c r="A88" s="195"/>
      <c r="B88" s="207"/>
      <c r="C88" s="207"/>
      <c r="D88" s="214" t="s">
        <v>75</v>
      </c>
      <c r="E88" s="207"/>
      <c r="F88" s="208"/>
      <c r="G88" s="222">
        <f>ROUND((SUM(L83:L87))/2,2)</f>
        <v>0</v>
      </c>
      <c r="H88" s="222">
        <f>ROUND((SUM(M83:M87))/2,2)</f>
        <v>0</v>
      </c>
      <c r="I88" s="222">
        <f>ROUND((SUM(I83:I87))/2,2)</f>
        <v>0</v>
      </c>
      <c r="J88" s="195"/>
      <c r="K88" s="195"/>
      <c r="L88" s="195">
        <f>ROUND((SUM(L83:L87))/2,2)</f>
        <v>0</v>
      </c>
      <c r="M88" s="195">
        <f>ROUND((SUM(M83:M87))/2,2)</f>
        <v>0</v>
      </c>
      <c r="N88" s="195"/>
      <c r="O88" s="195"/>
      <c r="P88" s="223"/>
      <c r="Q88" s="198"/>
      <c r="R88" s="198"/>
      <c r="S88" s="223">
        <f>ROUND((SUM(S83:S87))/2,2)</f>
        <v>0</v>
      </c>
      <c r="V88" s="200">
        <f>ROUND((SUM(V83:V87))/2,2)</f>
        <v>0</v>
      </c>
    </row>
    <row r="89" spans="1:26" x14ac:dyDescent="0.25">
      <c r="A89" s="201"/>
      <c r="B89" s="215"/>
      <c r="C89" s="215"/>
      <c r="D89" s="215" t="s">
        <v>77</v>
      </c>
      <c r="E89" s="215"/>
      <c r="F89" s="216"/>
      <c r="G89" s="226">
        <f>ROUND((SUM(L9:L88))/3,2)</f>
        <v>0</v>
      </c>
      <c r="H89" s="226">
        <f>ROUND((SUM(M9:M88))/3,2)</f>
        <v>0</v>
      </c>
      <c r="I89" s="226">
        <f>ROUND((SUM(I9:I88))/3,2)</f>
        <v>0</v>
      </c>
      <c r="J89" s="201"/>
      <c r="K89" s="201">
        <f>ROUND((SUM(K9:K88))/3,2)</f>
        <v>0</v>
      </c>
      <c r="L89" s="201">
        <f>ROUND((SUM(L9:L88))/3,2)</f>
        <v>0</v>
      </c>
      <c r="M89" s="201">
        <f>ROUND((SUM(M9:M88))/3,2)</f>
        <v>0</v>
      </c>
      <c r="N89" s="201"/>
      <c r="O89" s="201"/>
      <c r="P89" s="202"/>
      <c r="Q89" s="201"/>
      <c r="R89" s="201"/>
      <c r="S89" s="202">
        <f>ROUND((SUM(S9:S88))/3,2)</f>
        <v>3.36</v>
      </c>
      <c r="T89" s="227"/>
      <c r="U89" s="227"/>
      <c r="V89" s="201">
        <f>ROUND((SUM(V9:V88))/3,2)</f>
        <v>0</v>
      </c>
      <c r="Z89" s="221">
        <f>(SUM(Z9:Z88))</f>
        <v>0</v>
      </c>
    </row>
  </sheetData>
  <sheetProtection algorithmName="SHA-512" hashValue="XhiJCIEhCrQWl+9pI5xiCaeSgEjVgNe+Au3o51tnUJpm3rJjGSOw0oWPVJ/kBDgnTcJOKWuLisXbgbNgcwzC3Q==" saltValue="UGwLfE/SKHEQRsB3/PbVFA==" spinCount="100000" sheet="1" objects="1" scenarios="1"/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>&amp;C&amp;B&amp; Rozpočet Základná škola Komenského, 064 01 Stará Ľubovňa / Stavebné úpravy dielne</oddHeader>
    <oddFooter>&amp;RStrana &amp;P z &amp;N    &amp;L&amp;7Spracované systémom Systematic®pyramida.wsn, tel.: 051 77 10 585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>
      <selection activeCell="AA25" sqref="AA25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322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176" t="s">
        <v>1</v>
      </c>
      <c r="C2" s="177"/>
      <c r="D2" s="177"/>
      <c r="E2" s="177"/>
      <c r="F2" s="177"/>
      <c r="G2" s="177"/>
      <c r="H2" s="177"/>
      <c r="I2" s="177"/>
      <c r="J2" s="178"/>
    </row>
    <row r="3" spans="1:23" ht="18" customHeight="1" x14ac:dyDescent="0.25">
      <c r="A3" s="11"/>
      <c r="B3" s="22"/>
      <c r="C3" s="19"/>
      <c r="D3" s="16"/>
      <c r="E3" s="16"/>
      <c r="F3" s="16"/>
      <c r="G3" s="16"/>
      <c r="H3" s="16"/>
      <c r="I3" s="37" t="s">
        <v>16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18</v>
      </c>
      <c r="J4" s="30"/>
    </row>
    <row r="5" spans="1:23" ht="18" customHeight="1" thickBot="1" x14ac:dyDescent="0.3">
      <c r="A5" s="11"/>
      <c r="B5" s="38" t="s">
        <v>19</v>
      </c>
      <c r="C5" s="19"/>
      <c r="D5" s="16"/>
      <c r="E5" s="16"/>
      <c r="F5" s="39" t="s">
        <v>20</v>
      </c>
      <c r="G5" s="16"/>
      <c r="H5" s="16"/>
      <c r="I5" s="37" t="s">
        <v>21</v>
      </c>
      <c r="J5" s="40" t="s">
        <v>22</v>
      </c>
    </row>
    <row r="6" spans="1:23" ht="20.100000000000001" customHeight="1" thickTop="1" x14ac:dyDescent="0.25">
      <c r="A6" s="11"/>
      <c r="B6" s="179" t="s">
        <v>23</v>
      </c>
      <c r="C6" s="180"/>
      <c r="D6" s="180"/>
      <c r="E6" s="180"/>
      <c r="F6" s="180"/>
      <c r="G6" s="180"/>
      <c r="H6" s="180"/>
      <c r="I6" s="180"/>
      <c r="J6" s="181"/>
    </row>
    <row r="7" spans="1:23" ht="18" customHeight="1" x14ac:dyDescent="0.25">
      <c r="A7" s="11"/>
      <c r="B7" s="49" t="s">
        <v>26</v>
      </c>
      <c r="C7" s="42"/>
      <c r="D7" s="17"/>
      <c r="E7" s="17"/>
      <c r="F7" s="17"/>
      <c r="G7" s="50" t="s">
        <v>27</v>
      </c>
      <c r="H7" s="17"/>
      <c r="I7" s="28"/>
      <c r="J7" s="43"/>
    </row>
    <row r="8" spans="1:23" ht="20.100000000000001" customHeight="1" x14ac:dyDescent="0.25">
      <c r="A8" s="11"/>
      <c r="B8" s="182" t="s">
        <v>24</v>
      </c>
      <c r="C8" s="183"/>
      <c r="D8" s="183"/>
      <c r="E8" s="183"/>
      <c r="F8" s="183"/>
      <c r="G8" s="183"/>
      <c r="H8" s="183"/>
      <c r="I8" s="183"/>
      <c r="J8" s="184"/>
    </row>
    <row r="9" spans="1:23" ht="18" customHeight="1" x14ac:dyDescent="0.25">
      <c r="A9" s="11"/>
      <c r="B9" s="38" t="s">
        <v>26</v>
      </c>
      <c r="C9" s="19"/>
      <c r="D9" s="16"/>
      <c r="E9" s="16"/>
      <c r="F9" s="16"/>
      <c r="G9" s="39" t="s">
        <v>27</v>
      </c>
      <c r="H9" s="16"/>
      <c r="I9" s="27"/>
      <c r="J9" s="30"/>
    </row>
    <row r="10" spans="1:23" ht="20.100000000000001" customHeight="1" x14ac:dyDescent="0.25">
      <c r="A10" s="11"/>
      <c r="B10" s="182" t="s">
        <v>25</v>
      </c>
      <c r="C10" s="183"/>
      <c r="D10" s="183"/>
      <c r="E10" s="183"/>
      <c r="F10" s="183"/>
      <c r="G10" s="183"/>
      <c r="H10" s="183"/>
      <c r="I10" s="183"/>
      <c r="J10" s="184"/>
    </row>
    <row r="11" spans="1:23" ht="18" customHeight="1" thickBot="1" x14ac:dyDescent="0.3">
      <c r="A11" s="11"/>
      <c r="B11" s="38" t="s">
        <v>26</v>
      </c>
      <c r="C11" s="19"/>
      <c r="D11" s="16"/>
      <c r="E11" s="16"/>
      <c r="F11" s="16"/>
      <c r="G11" s="39" t="s">
        <v>27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28</v>
      </c>
      <c r="C15" s="84" t="s">
        <v>6</v>
      </c>
      <c r="D15" s="84" t="s">
        <v>54</v>
      </c>
      <c r="E15" s="85" t="s">
        <v>55</v>
      </c>
      <c r="F15" s="98" t="s">
        <v>56</v>
      </c>
      <c r="G15" s="51" t="s">
        <v>33</v>
      </c>
      <c r="H15" s="54" t="s">
        <v>34</v>
      </c>
      <c r="I15" s="26"/>
      <c r="J15" s="48"/>
    </row>
    <row r="16" spans="1:23" ht="18" customHeight="1" x14ac:dyDescent="0.25">
      <c r="A16" s="11"/>
      <c r="B16" s="86">
        <v>1</v>
      </c>
      <c r="C16" s="87" t="s">
        <v>29</v>
      </c>
      <c r="D16" s="88">
        <f>'Kryci_list 12981'!D16+'Kryci_list 12983'!D16+'Kryci_list 12984'!D16</f>
        <v>0</v>
      </c>
      <c r="E16" s="89">
        <f>'Kryci_list 12981'!E16+'Kryci_list 12983'!E16+'Kryci_list 12984'!E16</f>
        <v>0</v>
      </c>
      <c r="F16" s="99">
        <f>'Kryci_list 12981'!F16+'Kryci_list 12983'!F16+'Kryci_list 12984'!F16</f>
        <v>0</v>
      </c>
      <c r="G16" s="52">
        <v>6</v>
      </c>
      <c r="H16" s="108" t="s">
        <v>35</v>
      </c>
      <c r="I16" s="119"/>
      <c r="J16" s="111">
        <f>Rekapitulácia!F10</f>
        <v>0</v>
      </c>
    </row>
    <row r="17" spans="1:10" ht="18" customHeight="1" x14ac:dyDescent="0.25">
      <c r="A17" s="11"/>
      <c r="B17" s="59">
        <v>2</v>
      </c>
      <c r="C17" s="63" t="s">
        <v>30</v>
      </c>
      <c r="D17" s="70">
        <f>'Kryci_list 12981'!D17+'Kryci_list 12983'!D17+'Kryci_list 12984'!D17</f>
        <v>0</v>
      </c>
      <c r="E17" s="68">
        <f>'Kryci_list 12981'!E17+'Kryci_list 12983'!E17+'Kryci_list 12984'!E17</f>
        <v>0</v>
      </c>
      <c r="F17" s="73">
        <f>'Kryci_list 12981'!F17+'Kryci_list 12983'!F17+'Kryci_list 12984'!F17</f>
        <v>0</v>
      </c>
      <c r="G17" s="53">
        <v>7</v>
      </c>
      <c r="H17" s="109" t="s">
        <v>36</v>
      </c>
      <c r="I17" s="119"/>
      <c r="J17" s="112">
        <f>Rekapitulácia!E10</f>
        <v>0</v>
      </c>
    </row>
    <row r="18" spans="1:10" ht="18" customHeight="1" x14ac:dyDescent="0.25">
      <c r="A18" s="11"/>
      <c r="B18" s="60">
        <v>3</v>
      </c>
      <c r="C18" s="64" t="s">
        <v>31</v>
      </c>
      <c r="D18" s="71">
        <f>'Kryci_list 12981'!D18+'Kryci_list 12983'!D18+'Kryci_list 12984'!D18</f>
        <v>0</v>
      </c>
      <c r="E18" s="69">
        <f>'Kryci_list 12981'!E18+'Kryci_list 12983'!E18+'Kryci_list 12984'!E18</f>
        <v>0</v>
      </c>
      <c r="F18" s="74">
        <f>'Kryci_list 12981'!F18+'Kryci_list 12983'!F18+'Kryci_list 12984'!F18</f>
        <v>0</v>
      </c>
      <c r="G18" s="53">
        <v>8</v>
      </c>
      <c r="H18" s="109" t="s">
        <v>37</v>
      </c>
      <c r="I18" s="119"/>
      <c r="J18" s="112">
        <f>Rekapitulácia!D10</f>
        <v>0</v>
      </c>
    </row>
    <row r="19" spans="1:10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19"/>
      <c r="J19" s="118"/>
    </row>
    <row r="20" spans="1:10" ht="18" customHeight="1" thickBot="1" x14ac:dyDescent="0.3">
      <c r="A20" s="11"/>
      <c r="B20" s="60">
        <v>5</v>
      </c>
      <c r="C20" s="66" t="s">
        <v>32</v>
      </c>
      <c r="D20" s="72"/>
      <c r="E20" s="93"/>
      <c r="F20" s="100">
        <f>SUM(F16:F19)</f>
        <v>0</v>
      </c>
      <c r="G20" s="53">
        <v>10</v>
      </c>
      <c r="H20" s="109" t="s">
        <v>32</v>
      </c>
      <c r="I20" s="121"/>
      <c r="J20" s="92">
        <f>SUM(J16:J19)</f>
        <v>0</v>
      </c>
    </row>
    <row r="21" spans="1:10" ht="18" customHeight="1" thickTop="1" x14ac:dyDescent="0.25">
      <c r="A21" s="11"/>
      <c r="B21" s="57" t="s">
        <v>44</v>
      </c>
      <c r="C21" s="61" t="s">
        <v>7</v>
      </c>
      <c r="D21" s="67"/>
      <c r="E21" s="18"/>
      <c r="F21" s="91"/>
      <c r="G21" s="57" t="s">
        <v>50</v>
      </c>
      <c r="H21" s="54" t="s">
        <v>7</v>
      </c>
      <c r="I21" s="28"/>
      <c r="J21" s="122"/>
    </row>
    <row r="22" spans="1:10" ht="18" customHeight="1" x14ac:dyDescent="0.25">
      <c r="A22" s="11"/>
      <c r="B22" s="52">
        <v>11</v>
      </c>
      <c r="C22" s="55" t="s">
        <v>45</v>
      </c>
      <c r="D22" s="79"/>
      <c r="E22" s="82"/>
      <c r="F22" s="73">
        <f>'Kryci_list 12981'!F22+'Kryci_list 12983'!F22+'Kryci_list 12984'!F22</f>
        <v>0</v>
      </c>
      <c r="G22" s="52">
        <v>16</v>
      </c>
      <c r="H22" s="108" t="s">
        <v>51</v>
      </c>
      <c r="I22" s="119"/>
      <c r="J22" s="111">
        <f>'Kryci_list 12981'!J22+'Kryci_list 12983'!J22+'Kryci_list 12984'!J22</f>
        <v>0</v>
      </c>
    </row>
    <row r="23" spans="1:10" ht="18" customHeight="1" x14ac:dyDescent="0.25">
      <c r="A23" s="11"/>
      <c r="B23" s="53">
        <v>12</v>
      </c>
      <c r="C23" s="56" t="s">
        <v>46</v>
      </c>
      <c r="D23" s="58"/>
      <c r="E23" s="82"/>
      <c r="F23" s="74">
        <f>'Kryci_list 12981'!F23+'Kryci_list 12983'!F23+'Kryci_list 12984'!F23</f>
        <v>0</v>
      </c>
      <c r="G23" s="53">
        <v>17</v>
      </c>
      <c r="H23" s="109" t="s">
        <v>52</v>
      </c>
      <c r="I23" s="119"/>
      <c r="J23" s="112">
        <f>'Kryci_list 12981'!J23+'Kryci_list 12983'!J23+'Kryci_list 12984'!J23</f>
        <v>0</v>
      </c>
    </row>
    <row r="24" spans="1:10" ht="18" customHeight="1" x14ac:dyDescent="0.25">
      <c r="A24" s="11"/>
      <c r="B24" s="53">
        <v>13</v>
      </c>
      <c r="C24" s="56" t="s">
        <v>47</v>
      </c>
      <c r="D24" s="58"/>
      <c r="E24" s="82"/>
      <c r="F24" s="74">
        <f>'Kryci_list 12981'!F24+'Kryci_list 12983'!F24+'Kryci_list 12984'!F24</f>
        <v>0</v>
      </c>
      <c r="G24" s="53">
        <v>18</v>
      </c>
      <c r="H24" s="109" t="s">
        <v>53</v>
      </c>
      <c r="I24" s="119"/>
      <c r="J24" s="112">
        <f>'Kryci_list 12981'!J24+'Kryci_list 12983'!J24+'Kryci_list 12984'!J24</f>
        <v>0</v>
      </c>
    </row>
    <row r="25" spans="1:10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19"/>
      <c r="J25" s="112"/>
    </row>
    <row r="26" spans="1:10" ht="18" customHeight="1" thickBot="1" x14ac:dyDescent="0.3">
      <c r="A26" s="11"/>
      <c r="B26" s="53">
        <v>15</v>
      </c>
      <c r="C26" s="56"/>
      <c r="D26" s="58"/>
      <c r="E26" s="58"/>
      <c r="F26" s="101"/>
      <c r="G26" s="53">
        <v>20</v>
      </c>
      <c r="H26" s="109" t="s">
        <v>32</v>
      </c>
      <c r="I26" s="121"/>
      <c r="J26" s="92">
        <f>SUM(J22:J25)+SUM(F22:F25)</f>
        <v>0</v>
      </c>
    </row>
    <row r="27" spans="1:10" ht="18" customHeight="1" thickTop="1" x14ac:dyDescent="0.25">
      <c r="A27" s="11"/>
      <c r="B27" s="94"/>
      <c r="C27" s="133" t="s">
        <v>59</v>
      </c>
      <c r="D27" s="126"/>
      <c r="E27" s="95"/>
      <c r="F27" s="29"/>
      <c r="G27" s="102" t="s">
        <v>38</v>
      </c>
      <c r="H27" s="97" t="s">
        <v>39</v>
      </c>
      <c r="I27" s="28"/>
      <c r="J27" s="31"/>
    </row>
    <row r="28" spans="1:10" ht="18" customHeight="1" x14ac:dyDescent="0.25">
      <c r="A28" s="11"/>
      <c r="B28" s="25"/>
      <c r="C28" s="124"/>
      <c r="D28" s="127"/>
      <c r="E28" s="21"/>
      <c r="F28" s="11"/>
      <c r="G28" s="103">
        <v>21</v>
      </c>
      <c r="H28" s="107" t="s">
        <v>40</v>
      </c>
      <c r="I28" s="114"/>
      <c r="J28" s="90">
        <f>F20+J20+F26+J26</f>
        <v>0</v>
      </c>
    </row>
    <row r="29" spans="1:10" ht="18" customHeight="1" x14ac:dyDescent="0.25">
      <c r="A29" s="11"/>
      <c r="B29" s="75"/>
      <c r="C29" s="125"/>
      <c r="D29" s="128"/>
      <c r="E29" s="21"/>
      <c r="F29" s="11"/>
      <c r="G29" s="52">
        <v>22</v>
      </c>
      <c r="H29" s="108" t="s">
        <v>41</v>
      </c>
      <c r="I29" s="115">
        <f>Rekapitulácia!B11</f>
        <v>0</v>
      </c>
      <c r="J29" s="111">
        <f>ROUND(((ROUND(I29,2)*20)/100),2)*1</f>
        <v>0</v>
      </c>
    </row>
    <row r="30" spans="1:10" ht="18" customHeight="1" x14ac:dyDescent="0.25">
      <c r="A30" s="11"/>
      <c r="B30" s="22"/>
      <c r="C30" s="117"/>
      <c r="D30" s="119"/>
      <c r="E30" s="21"/>
      <c r="F30" s="11"/>
      <c r="G30" s="53">
        <v>23</v>
      </c>
      <c r="H30" s="109" t="s">
        <v>41</v>
      </c>
      <c r="I30" s="81">
        <f>Rekapitulácia!B12</f>
        <v>0</v>
      </c>
      <c r="J30" s="112">
        <f>ROUND(((ROUND(I30,2)*20)/100),2)</f>
        <v>0</v>
      </c>
    </row>
    <row r="31" spans="1:10" ht="18" customHeight="1" x14ac:dyDescent="0.25">
      <c r="A31" s="11"/>
      <c r="B31" s="23"/>
      <c r="C31" s="129"/>
      <c r="D31" s="130"/>
      <c r="E31" s="21"/>
      <c r="F31" s="11"/>
      <c r="G31" s="53">
        <v>24</v>
      </c>
      <c r="H31" s="109" t="s">
        <v>42</v>
      </c>
      <c r="I31" s="27"/>
      <c r="J31" s="174">
        <f>SUM(J28:J30)</f>
        <v>0</v>
      </c>
    </row>
    <row r="32" spans="1:10" ht="18" customHeight="1" thickBot="1" x14ac:dyDescent="0.3">
      <c r="A32" s="11"/>
      <c r="B32" s="41"/>
      <c r="C32" s="110"/>
      <c r="D32" s="116"/>
      <c r="E32" s="76"/>
      <c r="F32" s="77"/>
      <c r="G32" s="170" t="s">
        <v>43</v>
      </c>
      <c r="H32" s="171"/>
      <c r="I32" s="172"/>
      <c r="J32" s="173"/>
    </row>
    <row r="33" spans="1:10" ht="18" customHeight="1" thickTop="1" x14ac:dyDescent="0.25">
      <c r="A33" s="11"/>
      <c r="B33" s="94"/>
      <c r="C33" s="95"/>
      <c r="D33" s="131" t="s">
        <v>57</v>
      </c>
      <c r="E33" s="15"/>
      <c r="F33" s="15"/>
      <c r="G33" s="14"/>
      <c r="H33" s="131" t="s">
        <v>58</v>
      </c>
      <c r="I33" s="29"/>
      <c r="J33" s="32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sheetProtection algorithmName="SHA-512" hashValue="BGyBl5r49hGduSsi0j5jTY6ESSo+Y6FAE6ju+oeI9plAKSLjm9tEUAu5hZUf56hxB5B61D+ijYb7cWUYsE7ujQ==" saltValue="ntC9uzeVkPIDWCFt0a2gdQ==" spinCount="100000" sheet="1" objects="1" scenarios="1"/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opLeftCell="A15" workbookViewId="0">
      <selection activeCell="B2" sqref="B2:J40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15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185" t="s">
        <v>1</v>
      </c>
      <c r="C2" s="186"/>
      <c r="D2" s="186"/>
      <c r="E2" s="186"/>
      <c r="F2" s="186"/>
      <c r="G2" s="186"/>
      <c r="H2" s="186"/>
      <c r="I2" s="186"/>
      <c r="J2" s="187"/>
    </row>
    <row r="3" spans="1:23" ht="18" customHeight="1" x14ac:dyDescent="0.25">
      <c r="A3" s="11"/>
      <c r="B3" s="34" t="s">
        <v>17</v>
      </c>
      <c r="C3" s="35"/>
      <c r="D3" s="36"/>
      <c r="E3" s="36"/>
      <c r="F3" s="36"/>
      <c r="G3" s="16"/>
      <c r="H3" s="16"/>
      <c r="I3" s="37" t="s">
        <v>16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18</v>
      </c>
      <c r="J4" s="30"/>
    </row>
    <row r="5" spans="1:23" ht="18" customHeight="1" thickBot="1" x14ac:dyDescent="0.3">
      <c r="A5" s="11"/>
      <c r="B5" s="38" t="s">
        <v>19</v>
      </c>
      <c r="C5" s="19"/>
      <c r="D5" s="16"/>
      <c r="E5" s="16"/>
      <c r="F5" s="39" t="s">
        <v>20</v>
      </c>
      <c r="G5" s="16"/>
      <c r="H5" s="16"/>
      <c r="I5" s="37" t="s">
        <v>21</v>
      </c>
      <c r="J5" s="40" t="s">
        <v>22</v>
      </c>
    </row>
    <row r="6" spans="1:23" ht="20.100000000000001" customHeight="1" thickTop="1" x14ac:dyDescent="0.25">
      <c r="A6" s="11"/>
      <c r="B6" s="179" t="s">
        <v>23</v>
      </c>
      <c r="C6" s="180"/>
      <c r="D6" s="180"/>
      <c r="E6" s="180"/>
      <c r="F6" s="180"/>
      <c r="G6" s="180"/>
      <c r="H6" s="180"/>
      <c r="I6" s="180"/>
      <c r="J6" s="181"/>
    </row>
    <row r="7" spans="1:23" ht="18" customHeight="1" x14ac:dyDescent="0.25">
      <c r="A7" s="11"/>
      <c r="B7" s="49" t="s">
        <v>26</v>
      </c>
      <c r="C7" s="42"/>
      <c r="D7" s="17"/>
      <c r="E7" s="17"/>
      <c r="F7" s="17"/>
      <c r="G7" s="50" t="s">
        <v>27</v>
      </c>
      <c r="H7" s="17"/>
      <c r="I7" s="28"/>
      <c r="J7" s="43"/>
    </row>
    <row r="8" spans="1:23" ht="20.100000000000001" customHeight="1" x14ac:dyDescent="0.25">
      <c r="A8" s="11"/>
      <c r="B8" s="182" t="s">
        <v>24</v>
      </c>
      <c r="C8" s="183"/>
      <c r="D8" s="183"/>
      <c r="E8" s="183"/>
      <c r="F8" s="183"/>
      <c r="G8" s="183"/>
      <c r="H8" s="183"/>
      <c r="I8" s="183"/>
      <c r="J8" s="184"/>
    </row>
    <row r="9" spans="1:23" ht="18" customHeight="1" x14ac:dyDescent="0.25">
      <c r="A9" s="11"/>
      <c r="B9" s="38" t="s">
        <v>26</v>
      </c>
      <c r="C9" s="19"/>
      <c r="D9" s="16"/>
      <c r="E9" s="16"/>
      <c r="F9" s="16"/>
      <c r="G9" s="39" t="s">
        <v>27</v>
      </c>
      <c r="H9" s="16"/>
      <c r="I9" s="27"/>
      <c r="J9" s="30"/>
    </row>
    <row r="10" spans="1:23" ht="20.100000000000001" customHeight="1" x14ac:dyDescent="0.25">
      <c r="A10" s="11"/>
      <c r="B10" s="182" t="s">
        <v>25</v>
      </c>
      <c r="C10" s="183"/>
      <c r="D10" s="183"/>
      <c r="E10" s="183"/>
      <c r="F10" s="183"/>
      <c r="G10" s="183"/>
      <c r="H10" s="183"/>
      <c r="I10" s="183"/>
      <c r="J10" s="184"/>
    </row>
    <row r="11" spans="1:23" ht="18" customHeight="1" thickBot="1" x14ac:dyDescent="0.3">
      <c r="A11" s="11"/>
      <c r="B11" s="38" t="s">
        <v>26</v>
      </c>
      <c r="C11" s="19"/>
      <c r="D11" s="16"/>
      <c r="E11" s="16"/>
      <c r="F11" s="16"/>
      <c r="G11" s="39" t="s">
        <v>27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28</v>
      </c>
      <c r="C15" s="84" t="s">
        <v>6</v>
      </c>
      <c r="D15" s="84" t="s">
        <v>54</v>
      </c>
      <c r="E15" s="85" t="s">
        <v>55</v>
      </c>
      <c r="F15" s="98" t="s">
        <v>56</v>
      </c>
      <c r="G15" s="51" t="s">
        <v>33</v>
      </c>
      <c r="H15" s="54" t="s">
        <v>34</v>
      </c>
      <c r="I15" s="26"/>
      <c r="J15" s="48"/>
    </row>
    <row r="16" spans="1:23" ht="18" customHeight="1" x14ac:dyDescent="0.25">
      <c r="A16" s="11"/>
      <c r="B16" s="86">
        <v>1</v>
      </c>
      <c r="C16" s="87" t="s">
        <v>29</v>
      </c>
      <c r="D16" s="88">
        <f>'Rekap 12981'!B14</f>
        <v>0</v>
      </c>
      <c r="E16" s="89">
        <f>'Rekap 12981'!C14</f>
        <v>0</v>
      </c>
      <c r="F16" s="99">
        <f>'Rekap 12981'!D14</f>
        <v>0</v>
      </c>
      <c r="G16" s="52">
        <v>6</v>
      </c>
      <c r="H16" s="108" t="s">
        <v>35</v>
      </c>
      <c r="I16" s="119"/>
      <c r="J16" s="111">
        <v>0</v>
      </c>
    </row>
    <row r="17" spans="1:26" ht="18" customHeight="1" x14ac:dyDescent="0.25">
      <c r="A17" s="11"/>
      <c r="B17" s="59">
        <v>2</v>
      </c>
      <c r="C17" s="63" t="s">
        <v>30</v>
      </c>
      <c r="D17" s="70">
        <f>'Rekap 12981'!B22</f>
        <v>0</v>
      </c>
      <c r="E17" s="68">
        <f>'Rekap 12981'!C22</f>
        <v>0</v>
      </c>
      <c r="F17" s="73">
        <f>'Rekap 12981'!D22</f>
        <v>0</v>
      </c>
      <c r="G17" s="53">
        <v>7</v>
      </c>
      <c r="H17" s="109" t="s">
        <v>36</v>
      </c>
      <c r="I17" s="119"/>
      <c r="J17" s="112">
        <f>'SO 12981'!Z82</f>
        <v>0</v>
      </c>
    </row>
    <row r="18" spans="1:26" ht="18" customHeight="1" x14ac:dyDescent="0.25">
      <c r="A18" s="11"/>
      <c r="B18" s="60">
        <v>3</v>
      </c>
      <c r="C18" s="64" t="s">
        <v>31</v>
      </c>
      <c r="D18" s="71">
        <f>'Rekap 12981'!B26</f>
        <v>0</v>
      </c>
      <c r="E18" s="69">
        <f>'Rekap 12981'!C26</f>
        <v>0</v>
      </c>
      <c r="F18" s="74">
        <f>'Rekap 12981'!D26</f>
        <v>0</v>
      </c>
      <c r="G18" s="53">
        <v>8</v>
      </c>
      <c r="H18" s="109" t="s">
        <v>37</v>
      </c>
      <c r="I18" s="119"/>
      <c r="J18" s="112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19"/>
      <c r="J19" s="118"/>
    </row>
    <row r="20" spans="1:26" ht="18" customHeight="1" thickBot="1" x14ac:dyDescent="0.3">
      <c r="A20" s="11"/>
      <c r="B20" s="60">
        <v>5</v>
      </c>
      <c r="C20" s="66" t="s">
        <v>32</v>
      </c>
      <c r="D20" s="72"/>
      <c r="E20" s="93"/>
      <c r="F20" s="100">
        <f>SUM(F16:F19)</f>
        <v>0</v>
      </c>
      <c r="G20" s="53">
        <v>10</v>
      </c>
      <c r="H20" s="109" t="s">
        <v>32</v>
      </c>
      <c r="I20" s="121"/>
      <c r="J20" s="92">
        <f>SUM(J16:J19)</f>
        <v>0</v>
      </c>
    </row>
    <row r="21" spans="1:26" ht="18" customHeight="1" thickTop="1" x14ac:dyDescent="0.25">
      <c r="A21" s="11"/>
      <c r="B21" s="57" t="s">
        <v>44</v>
      </c>
      <c r="C21" s="61" t="s">
        <v>7</v>
      </c>
      <c r="D21" s="67"/>
      <c r="E21" s="18"/>
      <c r="F21" s="91"/>
      <c r="G21" s="57" t="s">
        <v>50</v>
      </c>
      <c r="H21" s="54" t="s">
        <v>7</v>
      </c>
      <c r="I21" s="28"/>
      <c r="J21" s="122"/>
    </row>
    <row r="22" spans="1:26" ht="18" customHeight="1" x14ac:dyDescent="0.25">
      <c r="A22" s="11"/>
      <c r="B22" s="52">
        <v>11</v>
      </c>
      <c r="C22" s="55" t="s">
        <v>45</v>
      </c>
      <c r="D22" s="79"/>
      <c r="E22" s="81" t="s">
        <v>48</v>
      </c>
      <c r="F22" s="73">
        <f>((F16*U22*0)+(F17*V22*0)+(F18*W22*0))/100</f>
        <v>0</v>
      </c>
      <c r="G22" s="52">
        <v>16</v>
      </c>
      <c r="H22" s="108" t="s">
        <v>51</v>
      </c>
      <c r="I22" s="120" t="s">
        <v>48</v>
      </c>
      <c r="J22" s="11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46</v>
      </c>
      <c r="D23" s="58"/>
      <c r="E23" s="81" t="s">
        <v>49</v>
      </c>
      <c r="F23" s="74">
        <f>((F16*U23*0)+(F17*V23*0)+(F18*W23*0))/100</f>
        <v>0</v>
      </c>
      <c r="G23" s="53">
        <v>17</v>
      </c>
      <c r="H23" s="109" t="s">
        <v>52</v>
      </c>
      <c r="I23" s="120" t="s">
        <v>48</v>
      </c>
      <c r="J23" s="11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47</v>
      </c>
      <c r="D24" s="58"/>
      <c r="E24" s="81" t="s">
        <v>48</v>
      </c>
      <c r="F24" s="74">
        <f>((F16*U24*0)+(F17*V24*0)+(F18*W24*0))/100</f>
        <v>0</v>
      </c>
      <c r="G24" s="53">
        <v>18</v>
      </c>
      <c r="H24" s="109" t="s">
        <v>53</v>
      </c>
      <c r="I24" s="120" t="s">
        <v>49</v>
      </c>
      <c r="J24" s="11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19"/>
      <c r="J25" s="118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1"/>
      <c r="G26" s="53">
        <v>20</v>
      </c>
      <c r="H26" s="109" t="s">
        <v>32</v>
      </c>
      <c r="I26" s="121"/>
      <c r="J26" s="92">
        <f>SUM(J22:J25)+SUM(F22:F25)</f>
        <v>0</v>
      </c>
    </row>
    <row r="27" spans="1:26" ht="18" customHeight="1" thickTop="1" x14ac:dyDescent="0.25">
      <c r="A27" s="11"/>
      <c r="B27" s="94"/>
      <c r="C27" s="133" t="s">
        <v>59</v>
      </c>
      <c r="D27" s="126"/>
      <c r="E27" s="95"/>
      <c r="F27" s="29"/>
      <c r="G27" s="102" t="s">
        <v>38</v>
      </c>
      <c r="H27" s="97" t="s">
        <v>39</v>
      </c>
      <c r="I27" s="28"/>
      <c r="J27" s="31"/>
    </row>
    <row r="28" spans="1:26" ht="18" customHeight="1" x14ac:dyDescent="0.25">
      <c r="A28" s="11"/>
      <c r="B28" s="25"/>
      <c r="C28" s="124"/>
      <c r="D28" s="127"/>
      <c r="E28" s="21"/>
      <c r="F28" s="11"/>
      <c r="G28" s="103">
        <v>21</v>
      </c>
      <c r="H28" s="107" t="s">
        <v>40</v>
      </c>
      <c r="I28" s="114"/>
      <c r="J28" s="90">
        <f>F20+J20+F26+J26</f>
        <v>0</v>
      </c>
    </row>
    <row r="29" spans="1:26" ht="18" customHeight="1" x14ac:dyDescent="0.25">
      <c r="A29" s="11"/>
      <c r="B29" s="75"/>
      <c r="C29" s="125"/>
      <c r="D29" s="128"/>
      <c r="E29" s="21"/>
      <c r="F29" s="11"/>
      <c r="G29" s="52">
        <v>22</v>
      </c>
      <c r="H29" s="108" t="s">
        <v>41</v>
      </c>
      <c r="I29" s="115">
        <f>J28-SUM('SO 12981'!K9:'SO 12981'!K81)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19"/>
      <c r="E30" s="21"/>
      <c r="F30" s="11"/>
      <c r="G30" s="53">
        <v>23</v>
      </c>
      <c r="H30" s="109" t="s">
        <v>41</v>
      </c>
      <c r="I30" s="81">
        <f>SUM('SO 12981'!K9:'SO 12981'!K81)</f>
        <v>0</v>
      </c>
      <c r="J30" s="112">
        <f>ROUND(((ROUND(I30,2)*20)/100),2)</f>
        <v>0</v>
      </c>
    </row>
    <row r="31" spans="1:26" ht="18" customHeight="1" x14ac:dyDescent="0.25">
      <c r="A31" s="11"/>
      <c r="B31" s="23"/>
      <c r="C31" s="129"/>
      <c r="D31" s="130"/>
      <c r="E31" s="21"/>
      <c r="F31" s="11"/>
      <c r="G31" s="103">
        <v>24</v>
      </c>
      <c r="H31" s="107" t="s">
        <v>42</v>
      </c>
      <c r="I31" s="106"/>
      <c r="J31" s="123">
        <f>SUM(J28:J30)</f>
        <v>0</v>
      </c>
    </row>
    <row r="32" spans="1:26" ht="18" customHeight="1" thickBot="1" x14ac:dyDescent="0.3">
      <c r="A32" s="11"/>
      <c r="B32" s="41"/>
      <c r="C32" s="110"/>
      <c r="D32" s="116"/>
      <c r="E32" s="76"/>
      <c r="F32" s="77"/>
      <c r="G32" s="52" t="s">
        <v>43</v>
      </c>
      <c r="H32" s="110"/>
      <c r="I32" s="116"/>
      <c r="J32" s="113"/>
    </row>
    <row r="33" spans="1:10" ht="18" customHeight="1" thickTop="1" x14ac:dyDescent="0.25">
      <c r="A33" s="11"/>
      <c r="B33" s="94"/>
      <c r="C33" s="95"/>
      <c r="D33" s="131" t="s">
        <v>57</v>
      </c>
      <c r="E33" s="15"/>
      <c r="F33" s="96"/>
      <c r="G33" s="104">
        <v>26</v>
      </c>
      <c r="H33" s="132" t="s">
        <v>58</v>
      </c>
      <c r="I33" s="29"/>
      <c r="J33" s="105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sheetProtection algorithmName="SHA-512" hashValue="BDky+z8ZllAsyGy1X6JdPIt/X3sd7a6Ij5MO8rLXnEfKyEIeLKW2+xQTbAsbNK60/FGI0l707AjZouV7kLMHkQ==" saltValue="p+qs4Xd8MvsA0F5zRQcU/A==" spinCount="100000" sheet="1" objects="1" scenarios="1"/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activeCell="A10" sqref="A10:F28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188" t="s">
        <v>23</v>
      </c>
      <c r="B1" s="189"/>
      <c r="C1" s="189"/>
      <c r="D1" s="190"/>
      <c r="E1" s="136" t="s">
        <v>20</v>
      </c>
      <c r="F1" s="135"/>
      <c r="W1">
        <v>30.126000000000001</v>
      </c>
    </row>
    <row r="2" spans="1:26" ht="20.100000000000001" customHeight="1" x14ac:dyDescent="0.25">
      <c r="A2" s="188" t="s">
        <v>24</v>
      </c>
      <c r="B2" s="189"/>
      <c r="C2" s="189"/>
      <c r="D2" s="190"/>
      <c r="E2" s="136" t="s">
        <v>18</v>
      </c>
      <c r="F2" s="135"/>
    </row>
    <row r="3" spans="1:26" ht="20.100000000000001" customHeight="1" x14ac:dyDescent="0.25">
      <c r="A3" s="188" t="s">
        <v>25</v>
      </c>
      <c r="B3" s="189"/>
      <c r="C3" s="189"/>
      <c r="D3" s="190"/>
      <c r="E3" s="136" t="s">
        <v>63</v>
      </c>
      <c r="F3" s="135"/>
    </row>
    <row r="4" spans="1:26" x14ac:dyDescent="0.25">
      <c r="A4" s="137" t="s">
        <v>1</v>
      </c>
      <c r="B4" s="134"/>
      <c r="C4" s="134"/>
      <c r="D4" s="134"/>
      <c r="E4" s="134"/>
      <c r="F4" s="134"/>
    </row>
    <row r="5" spans="1:26" x14ac:dyDescent="0.25">
      <c r="A5" s="137" t="s">
        <v>17</v>
      </c>
      <c r="B5" s="134"/>
      <c r="C5" s="134"/>
      <c r="D5" s="134"/>
      <c r="E5" s="134"/>
      <c r="F5" s="134"/>
    </row>
    <row r="6" spans="1:26" x14ac:dyDescent="0.25">
      <c r="A6" s="134"/>
      <c r="B6" s="134"/>
      <c r="C6" s="134"/>
      <c r="D6" s="134"/>
      <c r="E6" s="134"/>
      <c r="F6" s="134"/>
    </row>
    <row r="7" spans="1:26" x14ac:dyDescent="0.25">
      <c r="A7" s="134"/>
      <c r="B7" s="134"/>
      <c r="C7" s="134"/>
      <c r="D7" s="134"/>
      <c r="E7" s="134"/>
      <c r="F7" s="134"/>
    </row>
    <row r="8" spans="1:26" x14ac:dyDescent="0.25">
      <c r="A8" s="138" t="s">
        <v>64</v>
      </c>
      <c r="B8" s="134"/>
      <c r="C8" s="134"/>
      <c r="D8" s="134"/>
      <c r="E8" s="134"/>
      <c r="F8" s="134"/>
    </row>
    <row r="9" spans="1:26" x14ac:dyDescent="0.25">
      <c r="A9" s="139" t="s">
        <v>60</v>
      </c>
      <c r="B9" s="139" t="s">
        <v>54</v>
      </c>
      <c r="C9" s="139" t="s">
        <v>55</v>
      </c>
      <c r="D9" s="139" t="s">
        <v>32</v>
      </c>
      <c r="E9" s="139" t="s">
        <v>61</v>
      </c>
      <c r="F9" s="139" t="s">
        <v>62</v>
      </c>
    </row>
    <row r="10" spans="1:26" x14ac:dyDescent="0.25">
      <c r="A10" s="146" t="s">
        <v>65</v>
      </c>
      <c r="B10" s="147"/>
      <c r="C10" s="143"/>
      <c r="D10" s="143"/>
      <c r="E10" s="144"/>
      <c r="F10" s="144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 x14ac:dyDescent="0.25">
      <c r="A11" s="148" t="s">
        <v>66</v>
      </c>
      <c r="B11" s="149">
        <f>'SO 12981'!L12</f>
        <v>0</v>
      </c>
      <c r="C11" s="149">
        <f>'SO 12981'!M12</f>
        <v>0</v>
      </c>
      <c r="D11" s="149">
        <f>'SO 12981'!I12</f>
        <v>0</v>
      </c>
      <c r="E11" s="150">
        <f>'SO 12981'!S12</f>
        <v>0</v>
      </c>
      <c r="F11" s="150">
        <f>'SO 12981'!V12</f>
        <v>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x14ac:dyDescent="0.25">
      <c r="A12" s="148" t="s">
        <v>67</v>
      </c>
      <c r="B12" s="149">
        <f>'SO 12981'!L23</f>
        <v>0</v>
      </c>
      <c r="C12" s="149">
        <f>'SO 12981'!M23</f>
        <v>0</v>
      </c>
      <c r="D12" s="149">
        <f>'SO 12981'!I23</f>
        <v>0</v>
      </c>
      <c r="E12" s="150">
        <f>'SO 12981'!S23</f>
        <v>0</v>
      </c>
      <c r="F12" s="150">
        <f>'SO 12981'!V23</f>
        <v>0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x14ac:dyDescent="0.25">
      <c r="A13" s="148" t="s">
        <v>68</v>
      </c>
      <c r="B13" s="149">
        <f>'SO 12981'!L27</f>
        <v>0</v>
      </c>
      <c r="C13" s="149">
        <f>'SO 12981'!M27</f>
        <v>0</v>
      </c>
      <c r="D13" s="149">
        <f>'SO 12981'!I27</f>
        <v>0</v>
      </c>
      <c r="E13" s="150">
        <f>'SO 12981'!S27</f>
        <v>0</v>
      </c>
      <c r="F13" s="150">
        <f>'SO 12981'!V27</f>
        <v>0</v>
      </c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</row>
    <row r="14" spans="1:26" x14ac:dyDescent="0.25">
      <c r="A14" s="2" t="s">
        <v>65</v>
      </c>
      <c r="B14" s="151">
        <f>'SO 12981'!L29</f>
        <v>0</v>
      </c>
      <c r="C14" s="151">
        <f>'SO 12981'!M29</f>
        <v>0</v>
      </c>
      <c r="D14" s="151">
        <f>'SO 12981'!I29</f>
        <v>0</v>
      </c>
      <c r="E14" s="152">
        <f>'SO 12981'!S29</f>
        <v>0</v>
      </c>
      <c r="F14" s="152">
        <f>'SO 12981'!V29</f>
        <v>0</v>
      </c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</row>
    <row r="15" spans="1:26" x14ac:dyDescent="0.25">
      <c r="A15" s="1"/>
      <c r="B15" s="141"/>
      <c r="C15" s="141"/>
      <c r="D15" s="141"/>
      <c r="E15" s="140"/>
      <c r="F15" s="140"/>
    </row>
    <row r="16" spans="1:26" x14ac:dyDescent="0.25">
      <c r="A16" s="2" t="s">
        <v>69</v>
      </c>
      <c r="B16" s="151"/>
      <c r="C16" s="149"/>
      <c r="D16" s="149"/>
      <c r="E16" s="150"/>
      <c r="F16" s="150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</row>
    <row r="17" spans="1:26" x14ac:dyDescent="0.25">
      <c r="A17" s="148" t="s">
        <v>70</v>
      </c>
      <c r="B17" s="149">
        <f>'SO 12981'!L34</f>
        <v>0</v>
      </c>
      <c r="C17" s="149">
        <f>'SO 12981'!M34</f>
        <v>0</v>
      </c>
      <c r="D17" s="149">
        <f>'SO 12981'!I34</f>
        <v>0</v>
      </c>
      <c r="E17" s="150">
        <f>'SO 12981'!S34</f>
        <v>0.01</v>
      </c>
      <c r="F17" s="150">
        <f>'SO 12981'!V34</f>
        <v>0</v>
      </c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</row>
    <row r="18" spans="1:26" x14ac:dyDescent="0.25">
      <c r="A18" s="148" t="s">
        <v>71</v>
      </c>
      <c r="B18" s="149">
        <f>'SO 12981'!L38</f>
        <v>0</v>
      </c>
      <c r="C18" s="149">
        <f>'SO 12981'!M38</f>
        <v>0</v>
      </c>
      <c r="D18" s="149">
        <f>'SO 12981'!I38</f>
        <v>0</v>
      </c>
      <c r="E18" s="150">
        <f>'SO 12981'!S38</f>
        <v>0</v>
      </c>
      <c r="F18" s="150">
        <f>'SO 12981'!V38</f>
        <v>0</v>
      </c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</row>
    <row r="19" spans="1:26" x14ac:dyDescent="0.25">
      <c r="A19" s="148" t="s">
        <v>72</v>
      </c>
      <c r="B19" s="149">
        <f>'SO 12981'!L51</f>
        <v>0</v>
      </c>
      <c r="C19" s="149">
        <f>'SO 12981'!M51</f>
        <v>0</v>
      </c>
      <c r="D19" s="149">
        <f>'SO 12981'!I51</f>
        <v>0</v>
      </c>
      <c r="E19" s="150">
        <f>'SO 12981'!S51</f>
        <v>0.01</v>
      </c>
      <c r="F19" s="150">
        <f>'SO 12981'!V51</f>
        <v>0</v>
      </c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</row>
    <row r="20" spans="1:26" x14ac:dyDescent="0.25">
      <c r="A20" s="148" t="s">
        <v>73</v>
      </c>
      <c r="B20" s="149">
        <f>'SO 12981'!L63</f>
        <v>0</v>
      </c>
      <c r="C20" s="149">
        <f>'SO 12981'!M63</f>
        <v>0</v>
      </c>
      <c r="D20" s="149">
        <f>'SO 12981'!I63</f>
        <v>0</v>
      </c>
      <c r="E20" s="150">
        <f>'SO 12981'!S63</f>
        <v>0.26</v>
      </c>
      <c r="F20" s="150">
        <f>'SO 12981'!V63</f>
        <v>0</v>
      </c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</row>
    <row r="21" spans="1:26" x14ac:dyDescent="0.25">
      <c r="A21" s="148" t="s">
        <v>74</v>
      </c>
      <c r="B21" s="149">
        <f>'SO 12981'!L72</f>
        <v>0</v>
      </c>
      <c r="C21" s="149">
        <f>'SO 12981'!M72</f>
        <v>0</v>
      </c>
      <c r="D21" s="149">
        <f>'SO 12981'!I72</f>
        <v>0</v>
      </c>
      <c r="E21" s="150">
        <f>'SO 12981'!S72</f>
        <v>0.06</v>
      </c>
      <c r="F21" s="150">
        <f>'SO 12981'!V72</f>
        <v>0</v>
      </c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</row>
    <row r="22" spans="1:26" x14ac:dyDescent="0.25">
      <c r="A22" s="2" t="s">
        <v>69</v>
      </c>
      <c r="B22" s="151">
        <f>'SO 12981'!L74</f>
        <v>0</v>
      </c>
      <c r="C22" s="151">
        <f>'SO 12981'!M74</f>
        <v>0</v>
      </c>
      <c r="D22" s="151">
        <f>'SO 12981'!I74</f>
        <v>0</v>
      </c>
      <c r="E22" s="152">
        <f>'SO 12981'!S74</f>
        <v>0.34</v>
      </c>
      <c r="F22" s="152">
        <f>'SO 12981'!V74</f>
        <v>0</v>
      </c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</row>
    <row r="23" spans="1:26" x14ac:dyDescent="0.25">
      <c r="A23" s="1"/>
      <c r="B23" s="141"/>
      <c r="C23" s="141"/>
      <c r="D23" s="141"/>
      <c r="E23" s="140"/>
      <c r="F23" s="140"/>
    </row>
    <row r="24" spans="1:26" x14ac:dyDescent="0.25">
      <c r="A24" s="2" t="s">
        <v>75</v>
      </c>
      <c r="B24" s="151"/>
      <c r="C24" s="149"/>
      <c r="D24" s="149"/>
      <c r="E24" s="150"/>
      <c r="F24" s="150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</row>
    <row r="25" spans="1:26" x14ac:dyDescent="0.25">
      <c r="A25" s="148" t="s">
        <v>76</v>
      </c>
      <c r="B25" s="149">
        <f>'SO 12981'!L79</f>
        <v>0</v>
      </c>
      <c r="C25" s="149">
        <f>'SO 12981'!M79</f>
        <v>0</v>
      </c>
      <c r="D25" s="149">
        <f>'SO 12981'!I79</f>
        <v>0</v>
      </c>
      <c r="E25" s="150">
        <f>'SO 12981'!S79</f>
        <v>0</v>
      </c>
      <c r="F25" s="150">
        <f>'SO 12981'!V79</f>
        <v>0</v>
      </c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</row>
    <row r="26" spans="1:26" x14ac:dyDescent="0.25">
      <c r="A26" s="2" t="s">
        <v>75</v>
      </c>
      <c r="B26" s="151">
        <f>'SO 12981'!L81</f>
        <v>0</v>
      </c>
      <c r="C26" s="151">
        <f>'SO 12981'!M81</f>
        <v>0</v>
      </c>
      <c r="D26" s="151">
        <f>'SO 12981'!I81</f>
        <v>0</v>
      </c>
      <c r="E26" s="152">
        <f>'SO 12981'!S81</f>
        <v>0</v>
      </c>
      <c r="F26" s="152">
        <f>'SO 12981'!V81</f>
        <v>0</v>
      </c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</row>
    <row r="27" spans="1:26" x14ac:dyDescent="0.25">
      <c r="A27" s="1"/>
      <c r="B27" s="141"/>
      <c r="C27" s="141"/>
      <c r="D27" s="141"/>
      <c r="E27" s="140"/>
      <c r="F27" s="140"/>
    </row>
    <row r="28" spans="1:26" x14ac:dyDescent="0.25">
      <c r="A28" s="2" t="s">
        <v>77</v>
      </c>
      <c r="B28" s="151">
        <f>'SO 12981'!L82</f>
        <v>0</v>
      </c>
      <c r="C28" s="151">
        <f>'SO 12981'!M82</f>
        <v>0</v>
      </c>
      <c r="D28" s="151">
        <f>'SO 12981'!I82</f>
        <v>0</v>
      </c>
      <c r="E28" s="152">
        <f>'SO 12981'!S82</f>
        <v>0.34</v>
      </c>
      <c r="F28" s="152">
        <f>'SO 12981'!V82</f>
        <v>0</v>
      </c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</row>
    <row r="29" spans="1:26" x14ac:dyDescent="0.25">
      <c r="A29" s="1"/>
      <c r="B29" s="141"/>
      <c r="C29" s="141"/>
      <c r="D29" s="141"/>
      <c r="E29" s="140"/>
      <c r="F29" s="140"/>
    </row>
    <row r="30" spans="1:26" x14ac:dyDescent="0.25">
      <c r="A30" s="1"/>
      <c r="B30" s="141"/>
      <c r="C30" s="141"/>
      <c r="D30" s="141"/>
      <c r="E30" s="140"/>
      <c r="F30" s="140"/>
    </row>
    <row r="31" spans="1:26" x14ac:dyDescent="0.25">
      <c r="A31" s="1"/>
      <c r="B31" s="141"/>
      <c r="C31" s="141"/>
      <c r="D31" s="141"/>
      <c r="E31" s="140"/>
      <c r="F31" s="140"/>
    </row>
    <row r="32" spans="1:26" x14ac:dyDescent="0.25">
      <c r="A32" s="1"/>
      <c r="B32" s="141"/>
      <c r="C32" s="141"/>
      <c r="D32" s="141"/>
      <c r="E32" s="140"/>
      <c r="F32" s="140"/>
    </row>
    <row r="33" spans="1:6" x14ac:dyDescent="0.25">
      <c r="A33" s="1"/>
      <c r="B33" s="141"/>
      <c r="C33" s="141"/>
      <c r="D33" s="141"/>
      <c r="E33" s="140"/>
      <c r="F33" s="140"/>
    </row>
    <row r="34" spans="1:6" x14ac:dyDescent="0.25">
      <c r="A34" s="1"/>
      <c r="B34" s="141"/>
      <c r="C34" s="141"/>
      <c r="D34" s="141"/>
      <c r="E34" s="140"/>
      <c r="F34" s="140"/>
    </row>
    <row r="35" spans="1:6" x14ac:dyDescent="0.25">
      <c r="A35" s="1"/>
      <c r="B35" s="141"/>
      <c r="C35" s="141"/>
      <c r="D35" s="141"/>
      <c r="E35" s="140"/>
      <c r="F35" s="140"/>
    </row>
    <row r="36" spans="1:6" x14ac:dyDescent="0.25">
      <c r="A36" s="1"/>
      <c r="B36" s="141"/>
      <c r="C36" s="141"/>
      <c r="D36" s="141"/>
      <c r="E36" s="140"/>
      <c r="F36" s="140"/>
    </row>
    <row r="37" spans="1:6" x14ac:dyDescent="0.25">
      <c r="A37" s="1"/>
      <c r="B37" s="141"/>
      <c r="C37" s="141"/>
      <c r="D37" s="141"/>
      <c r="E37" s="140"/>
      <c r="F37" s="140"/>
    </row>
    <row r="38" spans="1:6" x14ac:dyDescent="0.25">
      <c r="A38" s="1"/>
      <c r="B38" s="141"/>
      <c r="C38" s="141"/>
      <c r="D38" s="141"/>
      <c r="E38" s="140"/>
      <c r="F38" s="140"/>
    </row>
    <row r="39" spans="1:6" x14ac:dyDescent="0.25">
      <c r="A39" s="1"/>
      <c r="B39" s="141"/>
      <c r="C39" s="141"/>
      <c r="D39" s="141"/>
      <c r="E39" s="140"/>
      <c r="F39" s="140"/>
    </row>
    <row r="40" spans="1:6" x14ac:dyDescent="0.25">
      <c r="A40" s="1"/>
      <c r="B40" s="141"/>
      <c r="C40" s="141"/>
      <c r="D40" s="141"/>
      <c r="E40" s="140"/>
      <c r="F40" s="140"/>
    </row>
    <row r="41" spans="1:6" x14ac:dyDescent="0.25">
      <c r="A41" s="1"/>
      <c r="B41" s="141"/>
      <c r="C41" s="141"/>
      <c r="D41" s="141"/>
      <c r="E41" s="140"/>
      <c r="F41" s="140"/>
    </row>
    <row r="42" spans="1:6" x14ac:dyDescent="0.25">
      <c r="A42" s="1"/>
      <c r="B42" s="141"/>
      <c r="C42" s="141"/>
      <c r="D42" s="141"/>
      <c r="E42" s="140"/>
      <c r="F42" s="140"/>
    </row>
    <row r="43" spans="1:6" x14ac:dyDescent="0.25">
      <c r="A43" s="1"/>
      <c r="B43" s="141"/>
      <c r="C43" s="141"/>
      <c r="D43" s="141"/>
      <c r="E43" s="140"/>
      <c r="F43" s="140"/>
    </row>
    <row r="44" spans="1:6" x14ac:dyDescent="0.25">
      <c r="A44" s="1"/>
      <c r="B44" s="141"/>
      <c r="C44" s="141"/>
      <c r="D44" s="141"/>
      <c r="E44" s="140"/>
      <c r="F44" s="140"/>
    </row>
    <row r="45" spans="1:6" x14ac:dyDescent="0.25">
      <c r="A45" s="1"/>
      <c r="B45" s="141"/>
      <c r="C45" s="141"/>
      <c r="D45" s="141"/>
      <c r="E45" s="140"/>
      <c r="F45" s="140"/>
    </row>
    <row r="46" spans="1:6" x14ac:dyDescent="0.25">
      <c r="A46" s="1"/>
      <c r="B46" s="141"/>
      <c r="C46" s="141"/>
      <c r="D46" s="141"/>
      <c r="E46" s="140"/>
      <c r="F46" s="140"/>
    </row>
    <row r="47" spans="1:6" x14ac:dyDescent="0.25">
      <c r="A47" s="1"/>
      <c r="B47" s="141"/>
      <c r="C47" s="141"/>
      <c r="D47" s="141"/>
      <c r="E47" s="140"/>
      <c r="F47" s="140"/>
    </row>
    <row r="48" spans="1:6" x14ac:dyDescent="0.25">
      <c r="A48" s="1"/>
      <c r="B48" s="141"/>
      <c r="C48" s="141"/>
      <c r="D48" s="141"/>
      <c r="E48" s="140"/>
      <c r="F48" s="140"/>
    </row>
    <row r="49" spans="1:6" x14ac:dyDescent="0.25">
      <c r="A49" s="1"/>
      <c r="B49" s="141"/>
      <c r="C49" s="141"/>
      <c r="D49" s="141"/>
      <c r="E49" s="140"/>
      <c r="F49" s="140"/>
    </row>
    <row r="50" spans="1:6" x14ac:dyDescent="0.25">
      <c r="A50" s="1"/>
      <c r="B50" s="141"/>
      <c r="C50" s="141"/>
      <c r="D50" s="141"/>
      <c r="E50" s="140"/>
      <c r="F50" s="140"/>
    </row>
    <row r="51" spans="1:6" x14ac:dyDescent="0.25">
      <c r="A51" s="1"/>
      <c r="B51" s="141"/>
      <c r="C51" s="141"/>
      <c r="D51" s="141"/>
      <c r="E51" s="140"/>
      <c r="F51" s="140"/>
    </row>
    <row r="52" spans="1:6" x14ac:dyDescent="0.25">
      <c r="A52" s="1"/>
      <c r="B52" s="141"/>
      <c r="C52" s="141"/>
      <c r="D52" s="141"/>
      <c r="E52" s="140"/>
      <c r="F52" s="140"/>
    </row>
    <row r="53" spans="1:6" x14ac:dyDescent="0.25">
      <c r="A53" s="1"/>
      <c r="B53" s="141"/>
      <c r="C53" s="141"/>
      <c r="D53" s="141"/>
      <c r="E53" s="140"/>
      <c r="F53" s="140"/>
    </row>
    <row r="54" spans="1:6" x14ac:dyDescent="0.25">
      <c r="A54" s="1"/>
      <c r="B54" s="141"/>
      <c r="C54" s="141"/>
      <c r="D54" s="141"/>
      <c r="E54" s="140"/>
      <c r="F54" s="140"/>
    </row>
    <row r="55" spans="1:6" x14ac:dyDescent="0.25">
      <c r="A55" s="1"/>
      <c r="B55" s="141"/>
      <c r="C55" s="141"/>
      <c r="D55" s="141"/>
      <c r="E55" s="140"/>
      <c r="F55" s="140"/>
    </row>
    <row r="56" spans="1:6" x14ac:dyDescent="0.25">
      <c r="A56" s="1"/>
      <c r="B56" s="141"/>
      <c r="C56" s="141"/>
      <c r="D56" s="141"/>
      <c r="E56" s="140"/>
      <c r="F56" s="140"/>
    </row>
    <row r="57" spans="1:6" x14ac:dyDescent="0.25">
      <c r="A57" s="1"/>
      <c r="B57" s="141"/>
      <c r="C57" s="141"/>
      <c r="D57" s="141"/>
      <c r="E57" s="140"/>
      <c r="F57" s="140"/>
    </row>
    <row r="58" spans="1:6" x14ac:dyDescent="0.25">
      <c r="A58" s="1"/>
      <c r="B58" s="141"/>
      <c r="C58" s="141"/>
      <c r="D58" s="141"/>
      <c r="E58" s="140"/>
      <c r="F58" s="140"/>
    </row>
    <row r="59" spans="1:6" x14ac:dyDescent="0.25">
      <c r="A59" s="1"/>
      <c r="B59" s="141"/>
      <c r="C59" s="141"/>
      <c r="D59" s="141"/>
      <c r="E59" s="140"/>
      <c r="F59" s="140"/>
    </row>
    <row r="60" spans="1:6" x14ac:dyDescent="0.25">
      <c r="A60" s="1"/>
      <c r="B60" s="141"/>
      <c r="C60" s="141"/>
      <c r="D60" s="141"/>
      <c r="E60" s="140"/>
      <c r="F60" s="140"/>
    </row>
    <row r="61" spans="1:6" x14ac:dyDescent="0.25">
      <c r="A61" s="1"/>
      <c r="B61" s="141"/>
      <c r="C61" s="141"/>
      <c r="D61" s="141"/>
      <c r="E61" s="140"/>
      <c r="F61" s="140"/>
    </row>
    <row r="62" spans="1:6" x14ac:dyDescent="0.25">
      <c r="A62" s="1"/>
      <c r="B62" s="141"/>
      <c r="C62" s="141"/>
      <c r="D62" s="141"/>
      <c r="E62" s="140"/>
      <c r="F62" s="140"/>
    </row>
    <row r="63" spans="1:6" x14ac:dyDescent="0.25">
      <c r="A63" s="1"/>
      <c r="B63" s="141"/>
      <c r="C63" s="141"/>
      <c r="D63" s="141"/>
      <c r="E63" s="140"/>
      <c r="F63" s="140"/>
    </row>
    <row r="64" spans="1:6" x14ac:dyDescent="0.25">
      <c r="A64" s="1"/>
      <c r="B64" s="141"/>
      <c r="C64" s="141"/>
      <c r="D64" s="141"/>
      <c r="E64" s="140"/>
      <c r="F64" s="140"/>
    </row>
    <row r="65" spans="1:6" x14ac:dyDescent="0.25">
      <c r="A65" s="1"/>
      <c r="B65" s="141"/>
      <c r="C65" s="141"/>
      <c r="D65" s="141"/>
      <c r="E65" s="140"/>
      <c r="F65" s="140"/>
    </row>
    <row r="66" spans="1:6" x14ac:dyDescent="0.25">
      <c r="A66" s="1"/>
      <c r="B66" s="141"/>
      <c r="C66" s="141"/>
      <c r="D66" s="141"/>
      <c r="E66" s="140"/>
      <c r="F66" s="140"/>
    </row>
    <row r="67" spans="1:6" x14ac:dyDescent="0.25">
      <c r="A67" s="1"/>
      <c r="B67" s="141"/>
      <c r="C67" s="141"/>
      <c r="D67" s="141"/>
      <c r="E67" s="140"/>
      <c r="F67" s="140"/>
    </row>
    <row r="68" spans="1:6" x14ac:dyDescent="0.25">
      <c r="A68" s="1"/>
      <c r="B68" s="141"/>
      <c r="C68" s="141"/>
      <c r="D68" s="141"/>
      <c r="E68" s="140"/>
      <c r="F68" s="140"/>
    </row>
    <row r="69" spans="1:6" x14ac:dyDescent="0.25">
      <c r="A69" s="1"/>
      <c r="B69" s="141"/>
      <c r="C69" s="141"/>
      <c r="D69" s="141"/>
      <c r="E69" s="140"/>
      <c r="F69" s="140"/>
    </row>
    <row r="70" spans="1:6" x14ac:dyDescent="0.25">
      <c r="A70" s="1"/>
      <c r="B70" s="141"/>
      <c r="C70" s="141"/>
      <c r="D70" s="141"/>
      <c r="E70" s="140"/>
      <c r="F70" s="140"/>
    </row>
    <row r="71" spans="1:6" x14ac:dyDescent="0.25">
      <c r="A71" s="1"/>
      <c r="B71" s="141"/>
      <c r="C71" s="141"/>
      <c r="D71" s="141"/>
      <c r="E71" s="140"/>
      <c r="F71" s="140"/>
    </row>
    <row r="72" spans="1:6" x14ac:dyDescent="0.25">
      <c r="A72" s="1"/>
      <c r="B72" s="141"/>
      <c r="C72" s="141"/>
      <c r="D72" s="141"/>
      <c r="E72" s="140"/>
      <c r="F72" s="140"/>
    </row>
    <row r="73" spans="1:6" x14ac:dyDescent="0.25">
      <c r="A73" s="1"/>
      <c r="B73" s="141"/>
      <c r="C73" s="141"/>
      <c r="D73" s="141"/>
      <c r="E73" s="140"/>
      <c r="F73" s="140"/>
    </row>
    <row r="74" spans="1:6" x14ac:dyDescent="0.25">
      <c r="A74" s="1"/>
      <c r="B74" s="141"/>
      <c r="C74" s="141"/>
      <c r="D74" s="141"/>
      <c r="E74" s="140"/>
      <c r="F74" s="140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sheetProtection algorithmName="SHA-512" hashValue="F4OEu4Ac/ksnaP8C33wmDRKeYwFSTiRKUZPTKXYFNccdiailHkzj+Ct+ybepCqBnS/PlRCrvchOcCjJMn8MdmQ==" saltValue="gcRpW1iZpupW5GZS1pd93A==" spinCount="100000" sheet="1" objects="1" scenarios="1"/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2"/>
  <sheetViews>
    <sheetView workbookViewId="0">
      <pane ySplit="8" topLeftCell="A65" activePane="bottomLeft" state="frozen"/>
      <selection pane="bottomLeft" activeCell="G69" sqref="G69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6"/>
      <c r="B1" s="191" t="s">
        <v>23</v>
      </c>
      <c r="C1" s="192"/>
      <c r="D1" s="192"/>
      <c r="E1" s="192"/>
      <c r="F1" s="192"/>
      <c r="G1" s="192"/>
      <c r="H1" s="193"/>
      <c r="I1" s="157" t="s">
        <v>88</v>
      </c>
      <c r="J1" s="156"/>
      <c r="K1" s="3"/>
      <c r="L1" s="3"/>
      <c r="M1" s="3"/>
      <c r="N1" s="3"/>
      <c r="O1" s="3"/>
      <c r="P1" s="5" t="s">
        <v>89</v>
      </c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56"/>
      <c r="B2" s="191" t="s">
        <v>24</v>
      </c>
      <c r="C2" s="192"/>
      <c r="D2" s="192"/>
      <c r="E2" s="192"/>
      <c r="F2" s="192"/>
      <c r="G2" s="192"/>
      <c r="H2" s="193"/>
      <c r="I2" s="157" t="s">
        <v>18</v>
      </c>
      <c r="J2" s="156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56"/>
      <c r="B3" s="191" t="s">
        <v>25</v>
      </c>
      <c r="C3" s="192"/>
      <c r="D3" s="192"/>
      <c r="E3" s="192"/>
      <c r="F3" s="192"/>
      <c r="G3" s="192"/>
      <c r="H3" s="193"/>
      <c r="I3" s="157" t="s">
        <v>90</v>
      </c>
      <c r="J3" s="156"/>
      <c r="K3" s="3"/>
      <c r="L3" s="3"/>
      <c r="M3" s="3"/>
      <c r="N3" s="3"/>
      <c r="O3" s="3"/>
      <c r="P3" s="5" t="s">
        <v>22</v>
      </c>
      <c r="Q3" s="1"/>
      <c r="R3" s="1"/>
      <c r="S3" s="3"/>
      <c r="V3" s="3"/>
    </row>
    <row r="4" spans="1:26" x14ac:dyDescent="0.25">
      <c r="A4" s="3"/>
      <c r="B4" s="5" t="s">
        <v>91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5" t="s">
        <v>17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2"/>
      <c r="B7" s="13" t="s">
        <v>64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"/>
      <c r="R7" s="1"/>
      <c r="S7" s="12"/>
      <c r="V7" s="12"/>
    </row>
    <row r="8" spans="1:26" ht="15.75" x14ac:dyDescent="0.25">
      <c r="A8" s="158" t="s">
        <v>78</v>
      </c>
      <c r="B8" s="158" t="s">
        <v>79</v>
      </c>
      <c r="C8" s="158" t="s">
        <v>80</v>
      </c>
      <c r="D8" s="158" t="s">
        <v>81</v>
      </c>
      <c r="E8" s="158" t="s">
        <v>82</v>
      </c>
      <c r="F8" s="158" t="s">
        <v>83</v>
      </c>
      <c r="G8" s="158" t="s">
        <v>54</v>
      </c>
      <c r="H8" s="158" t="s">
        <v>55</v>
      </c>
      <c r="I8" s="158" t="s">
        <v>84</v>
      </c>
      <c r="J8" s="158"/>
      <c r="K8" s="158"/>
      <c r="L8" s="158"/>
      <c r="M8" s="158"/>
      <c r="N8" s="158"/>
      <c r="O8" s="158"/>
      <c r="P8" s="158" t="s">
        <v>85</v>
      </c>
      <c r="Q8" s="153"/>
      <c r="R8" s="153"/>
      <c r="S8" s="158" t="s">
        <v>86</v>
      </c>
      <c r="T8" s="155"/>
      <c r="U8" s="155"/>
      <c r="V8" s="158" t="s">
        <v>87</v>
      </c>
      <c r="W8" s="154"/>
      <c r="X8" s="154"/>
      <c r="Y8" s="154"/>
      <c r="Z8" s="154"/>
    </row>
    <row r="9" spans="1:26" x14ac:dyDescent="0.25">
      <c r="A9" s="142"/>
      <c r="B9" s="203"/>
      <c r="C9" s="204"/>
      <c r="D9" s="205" t="s">
        <v>65</v>
      </c>
      <c r="E9" s="203"/>
      <c r="F9" s="206"/>
      <c r="G9" s="217"/>
      <c r="H9" s="217"/>
      <c r="I9" s="217"/>
      <c r="J9" s="194"/>
      <c r="K9" s="194"/>
      <c r="L9" s="194"/>
      <c r="M9" s="194"/>
      <c r="N9" s="194"/>
      <c r="O9" s="194"/>
      <c r="P9" s="194"/>
      <c r="Q9" s="195"/>
      <c r="R9" s="195"/>
      <c r="S9" s="194"/>
      <c r="T9" s="218"/>
      <c r="U9" s="218"/>
      <c r="V9" s="194"/>
      <c r="W9" s="145"/>
      <c r="X9" s="145"/>
      <c r="Y9" s="145"/>
      <c r="Z9" s="145"/>
    </row>
    <row r="10" spans="1:26" x14ac:dyDescent="0.25">
      <c r="A10" s="148"/>
      <c r="B10" s="207"/>
      <c r="C10" s="207"/>
      <c r="D10" s="207" t="s">
        <v>66</v>
      </c>
      <c r="E10" s="207"/>
      <c r="F10" s="208"/>
      <c r="G10" s="219"/>
      <c r="H10" s="219"/>
      <c r="I10" s="219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218"/>
      <c r="U10" s="218"/>
      <c r="V10" s="195"/>
      <c r="W10" s="145"/>
      <c r="X10" s="145"/>
      <c r="Y10" s="145"/>
      <c r="Z10" s="145"/>
    </row>
    <row r="11" spans="1:26" ht="35.1" customHeight="1" x14ac:dyDescent="0.25">
      <c r="A11" s="159"/>
      <c r="B11" s="209" t="s">
        <v>92</v>
      </c>
      <c r="C11" s="210" t="s">
        <v>93</v>
      </c>
      <c r="D11" s="209" t="s">
        <v>94</v>
      </c>
      <c r="E11" s="209" t="s">
        <v>95</v>
      </c>
      <c r="F11" s="211">
        <v>59.13</v>
      </c>
      <c r="G11" s="220">
        <v>0</v>
      </c>
      <c r="H11" s="220">
        <v>0</v>
      </c>
      <c r="I11" s="220">
        <f>ROUND(F11*(G11+H11),2)</f>
        <v>0</v>
      </c>
      <c r="J11" s="197">
        <f>ROUND(F11*(N11),2)</f>
        <v>0</v>
      </c>
      <c r="K11" s="198">
        <f>ROUND(F11*(O11),2)</f>
        <v>0</v>
      </c>
      <c r="L11" s="198">
        <f>ROUND(F11*(G11),2)</f>
        <v>0</v>
      </c>
      <c r="M11" s="198">
        <f>ROUND(F11*(H11),2)</f>
        <v>0</v>
      </c>
      <c r="N11" s="198">
        <v>0</v>
      </c>
      <c r="O11" s="198"/>
      <c r="P11" s="199"/>
      <c r="Q11" s="199"/>
      <c r="R11" s="199"/>
      <c r="S11" s="195"/>
      <c r="T11" s="221"/>
      <c r="U11" s="221"/>
      <c r="V11" s="196"/>
      <c r="Z11">
        <v>0</v>
      </c>
    </row>
    <row r="12" spans="1:26" x14ac:dyDescent="0.25">
      <c r="A12" s="148"/>
      <c r="B12" s="207"/>
      <c r="C12" s="207"/>
      <c r="D12" s="207" t="s">
        <v>66</v>
      </c>
      <c r="E12" s="207"/>
      <c r="F12" s="208"/>
      <c r="G12" s="222">
        <f>ROUND((SUM(L10:L11))/1,2)</f>
        <v>0</v>
      </c>
      <c r="H12" s="222">
        <f>ROUND((SUM(M10:M11))/1,2)</f>
        <v>0</v>
      </c>
      <c r="I12" s="222">
        <f>ROUND((SUM(I10:I11))/1,2)</f>
        <v>0</v>
      </c>
      <c r="J12" s="195"/>
      <c r="K12" s="195"/>
      <c r="L12" s="195">
        <f>ROUND((SUM(L10:L11))/1,2)</f>
        <v>0</v>
      </c>
      <c r="M12" s="195">
        <f>ROUND((SUM(M10:M11))/1,2)</f>
        <v>0</v>
      </c>
      <c r="N12" s="195"/>
      <c r="O12" s="195"/>
      <c r="P12" s="223"/>
      <c r="Q12" s="195"/>
      <c r="R12" s="195"/>
      <c r="S12" s="223">
        <f>ROUND((SUM(S10:S11))/1,2)</f>
        <v>0</v>
      </c>
      <c r="T12" s="218"/>
      <c r="U12" s="218"/>
      <c r="V12" s="200">
        <f>ROUND((SUM(V10:V11))/1,2)</f>
        <v>0</v>
      </c>
      <c r="W12" s="145"/>
      <c r="X12" s="145"/>
      <c r="Y12" s="145"/>
      <c r="Z12" s="145"/>
    </row>
    <row r="13" spans="1:26" x14ac:dyDescent="0.25">
      <c r="A13" s="1"/>
      <c r="B13" s="212"/>
      <c r="C13" s="212"/>
      <c r="D13" s="212"/>
      <c r="E13" s="212"/>
      <c r="F13" s="213"/>
      <c r="G13" s="224"/>
      <c r="H13" s="224"/>
      <c r="I13" s="224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221"/>
      <c r="U13" s="221"/>
      <c r="V13" s="198"/>
    </row>
    <row r="14" spans="1:26" x14ac:dyDescent="0.25">
      <c r="A14" s="148"/>
      <c r="B14" s="207"/>
      <c r="C14" s="207"/>
      <c r="D14" s="207" t="s">
        <v>67</v>
      </c>
      <c r="E14" s="207"/>
      <c r="F14" s="208"/>
      <c r="G14" s="219"/>
      <c r="H14" s="219"/>
      <c r="I14" s="219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218"/>
      <c r="U14" s="218"/>
      <c r="V14" s="195"/>
      <c r="W14" s="145"/>
      <c r="X14" s="145"/>
      <c r="Y14" s="145"/>
      <c r="Z14" s="145"/>
    </row>
    <row r="15" spans="1:26" ht="24.95" customHeight="1" x14ac:dyDescent="0.25">
      <c r="A15" s="159"/>
      <c r="B15" s="209" t="s">
        <v>92</v>
      </c>
      <c r="C15" s="210" t="s">
        <v>96</v>
      </c>
      <c r="D15" s="209" t="s">
        <v>97</v>
      </c>
      <c r="E15" s="209" t="s">
        <v>95</v>
      </c>
      <c r="F15" s="211">
        <v>59.13</v>
      </c>
      <c r="G15" s="220">
        <v>0</v>
      </c>
      <c r="H15" s="220">
        <v>0</v>
      </c>
      <c r="I15" s="220">
        <f t="shared" ref="I15:I22" si="0">ROUND(F15*(G15+H15),2)</f>
        <v>0</v>
      </c>
      <c r="J15" s="197">
        <f t="shared" ref="J15:J22" si="1">ROUND(F15*(N15),2)</f>
        <v>0</v>
      </c>
      <c r="K15" s="198">
        <f t="shared" ref="K15:K22" si="2">ROUND(F15*(O15),2)</f>
        <v>0</v>
      </c>
      <c r="L15" s="198">
        <f t="shared" ref="L15:L22" si="3">ROUND(F15*(G15),2)</f>
        <v>0</v>
      </c>
      <c r="M15" s="198">
        <f t="shared" ref="M15:M22" si="4">ROUND(F15*(H15),2)</f>
        <v>0</v>
      </c>
      <c r="N15" s="198">
        <v>0</v>
      </c>
      <c r="O15" s="198"/>
      <c r="P15" s="199"/>
      <c r="Q15" s="199"/>
      <c r="R15" s="199"/>
      <c r="S15" s="195"/>
      <c r="T15" s="221"/>
      <c r="U15" s="221"/>
      <c r="V15" s="196"/>
      <c r="Z15">
        <v>0</v>
      </c>
    </row>
    <row r="16" spans="1:26" ht="24.95" customHeight="1" x14ac:dyDescent="0.25">
      <c r="A16" s="159"/>
      <c r="B16" s="209" t="s">
        <v>98</v>
      </c>
      <c r="C16" s="210" t="s">
        <v>99</v>
      </c>
      <c r="D16" s="209" t="s">
        <v>100</v>
      </c>
      <c r="E16" s="209" t="s">
        <v>95</v>
      </c>
      <c r="F16" s="211">
        <v>2.2200000000000002</v>
      </c>
      <c r="G16" s="220">
        <v>0</v>
      </c>
      <c r="H16" s="220">
        <v>0</v>
      </c>
      <c r="I16" s="220">
        <f t="shared" si="0"/>
        <v>0</v>
      </c>
      <c r="J16" s="197">
        <f t="shared" si="1"/>
        <v>0</v>
      </c>
      <c r="K16" s="198">
        <f t="shared" si="2"/>
        <v>0</v>
      </c>
      <c r="L16" s="198">
        <f t="shared" si="3"/>
        <v>0</v>
      </c>
      <c r="M16" s="198">
        <f t="shared" si="4"/>
        <v>0</v>
      </c>
      <c r="N16" s="198">
        <v>0</v>
      </c>
      <c r="O16" s="198"/>
      <c r="P16" s="199"/>
      <c r="Q16" s="199"/>
      <c r="R16" s="199"/>
      <c r="S16" s="195"/>
      <c r="T16" s="221"/>
      <c r="U16" s="221"/>
      <c r="V16" s="196"/>
      <c r="Z16">
        <v>0</v>
      </c>
    </row>
    <row r="17" spans="1:26" ht="24.95" customHeight="1" x14ac:dyDescent="0.25">
      <c r="A17" s="159"/>
      <c r="B17" s="209" t="s">
        <v>98</v>
      </c>
      <c r="C17" s="210" t="s">
        <v>101</v>
      </c>
      <c r="D17" s="209" t="s">
        <v>102</v>
      </c>
      <c r="E17" s="209" t="s">
        <v>103</v>
      </c>
      <c r="F17" s="211">
        <v>0.24299999999999999</v>
      </c>
      <c r="G17" s="220">
        <v>0</v>
      </c>
      <c r="H17" s="220">
        <v>0</v>
      </c>
      <c r="I17" s="220">
        <f t="shared" si="0"/>
        <v>0</v>
      </c>
      <c r="J17" s="197">
        <f t="shared" si="1"/>
        <v>0</v>
      </c>
      <c r="K17" s="198">
        <f t="shared" si="2"/>
        <v>0</v>
      </c>
      <c r="L17" s="198">
        <f t="shared" si="3"/>
        <v>0</v>
      </c>
      <c r="M17" s="198">
        <f t="shared" si="4"/>
        <v>0</v>
      </c>
      <c r="N17" s="198">
        <v>0</v>
      </c>
      <c r="O17" s="198"/>
      <c r="P17" s="199"/>
      <c r="Q17" s="199"/>
      <c r="R17" s="199"/>
      <c r="S17" s="195"/>
      <c r="T17" s="221"/>
      <c r="U17" s="221"/>
      <c r="V17" s="196"/>
      <c r="Z17">
        <v>0</v>
      </c>
    </row>
    <row r="18" spans="1:26" ht="24.95" customHeight="1" x14ac:dyDescent="0.25">
      <c r="A18" s="159"/>
      <c r="B18" s="209" t="s">
        <v>98</v>
      </c>
      <c r="C18" s="210" t="s">
        <v>104</v>
      </c>
      <c r="D18" s="209" t="s">
        <v>105</v>
      </c>
      <c r="E18" s="209" t="s">
        <v>103</v>
      </c>
      <c r="F18" s="211">
        <v>0.24299999999999999</v>
      </c>
      <c r="G18" s="220">
        <v>0</v>
      </c>
      <c r="H18" s="220">
        <v>0</v>
      </c>
      <c r="I18" s="220">
        <f t="shared" si="0"/>
        <v>0</v>
      </c>
      <c r="J18" s="197">
        <f t="shared" si="1"/>
        <v>0</v>
      </c>
      <c r="K18" s="198">
        <f t="shared" si="2"/>
        <v>0</v>
      </c>
      <c r="L18" s="198">
        <f t="shared" si="3"/>
        <v>0</v>
      </c>
      <c r="M18" s="198">
        <f t="shared" si="4"/>
        <v>0</v>
      </c>
      <c r="N18" s="198">
        <v>0</v>
      </c>
      <c r="O18" s="198"/>
      <c r="P18" s="199"/>
      <c r="Q18" s="199"/>
      <c r="R18" s="199"/>
      <c r="S18" s="195"/>
      <c r="T18" s="221"/>
      <c r="U18" s="221"/>
      <c r="V18" s="196"/>
      <c r="Z18">
        <v>0</v>
      </c>
    </row>
    <row r="19" spans="1:26" ht="24.95" customHeight="1" x14ac:dyDescent="0.25">
      <c r="A19" s="159"/>
      <c r="B19" s="209" t="s">
        <v>98</v>
      </c>
      <c r="C19" s="210" t="s">
        <v>106</v>
      </c>
      <c r="D19" s="209" t="s">
        <v>107</v>
      </c>
      <c r="E19" s="209" t="s">
        <v>103</v>
      </c>
      <c r="F19" s="211">
        <v>3.645</v>
      </c>
      <c r="G19" s="220">
        <v>0</v>
      </c>
      <c r="H19" s="220">
        <v>0</v>
      </c>
      <c r="I19" s="220">
        <f t="shared" si="0"/>
        <v>0</v>
      </c>
      <c r="J19" s="197">
        <f t="shared" si="1"/>
        <v>0</v>
      </c>
      <c r="K19" s="198">
        <f t="shared" si="2"/>
        <v>0</v>
      </c>
      <c r="L19" s="198">
        <f t="shared" si="3"/>
        <v>0</v>
      </c>
      <c r="M19" s="198">
        <f t="shared" si="4"/>
        <v>0</v>
      </c>
      <c r="N19" s="198">
        <v>0</v>
      </c>
      <c r="O19" s="198"/>
      <c r="P19" s="199"/>
      <c r="Q19" s="199"/>
      <c r="R19" s="199"/>
      <c r="S19" s="195"/>
      <c r="T19" s="221"/>
      <c r="U19" s="221"/>
      <c r="V19" s="196"/>
      <c r="Z19">
        <v>0</v>
      </c>
    </row>
    <row r="20" spans="1:26" ht="24.95" customHeight="1" x14ac:dyDescent="0.25">
      <c r="A20" s="159"/>
      <c r="B20" s="209" t="s">
        <v>98</v>
      </c>
      <c r="C20" s="210" t="s">
        <v>108</v>
      </c>
      <c r="D20" s="209" t="s">
        <v>109</v>
      </c>
      <c r="E20" s="209" t="s">
        <v>103</v>
      </c>
      <c r="F20" s="211">
        <v>0.24299999999999999</v>
      </c>
      <c r="G20" s="220">
        <v>0</v>
      </c>
      <c r="H20" s="220">
        <v>0</v>
      </c>
      <c r="I20" s="220">
        <f t="shared" si="0"/>
        <v>0</v>
      </c>
      <c r="J20" s="197">
        <f t="shared" si="1"/>
        <v>0</v>
      </c>
      <c r="K20" s="198">
        <f t="shared" si="2"/>
        <v>0</v>
      </c>
      <c r="L20" s="198">
        <f t="shared" si="3"/>
        <v>0</v>
      </c>
      <c r="M20" s="198">
        <f t="shared" si="4"/>
        <v>0</v>
      </c>
      <c r="N20" s="198">
        <v>0</v>
      </c>
      <c r="O20" s="198"/>
      <c r="P20" s="199"/>
      <c r="Q20" s="199"/>
      <c r="R20" s="199"/>
      <c r="S20" s="195"/>
      <c r="T20" s="221"/>
      <c r="U20" s="221"/>
      <c r="V20" s="196"/>
      <c r="Z20">
        <v>0</v>
      </c>
    </row>
    <row r="21" spans="1:26" ht="24.95" customHeight="1" x14ac:dyDescent="0.25">
      <c r="A21" s="159"/>
      <c r="B21" s="209" t="s">
        <v>98</v>
      </c>
      <c r="C21" s="210" t="s">
        <v>110</v>
      </c>
      <c r="D21" s="209" t="s">
        <v>111</v>
      </c>
      <c r="E21" s="209" t="s">
        <v>103</v>
      </c>
      <c r="F21" s="211">
        <v>0.24299999999999999</v>
      </c>
      <c r="G21" s="220">
        <v>0</v>
      </c>
      <c r="H21" s="220">
        <v>0</v>
      </c>
      <c r="I21" s="220">
        <f t="shared" si="0"/>
        <v>0</v>
      </c>
      <c r="J21" s="197">
        <f t="shared" si="1"/>
        <v>0</v>
      </c>
      <c r="K21" s="198">
        <f t="shared" si="2"/>
        <v>0</v>
      </c>
      <c r="L21" s="198">
        <f t="shared" si="3"/>
        <v>0</v>
      </c>
      <c r="M21" s="198">
        <f t="shared" si="4"/>
        <v>0</v>
      </c>
      <c r="N21" s="198">
        <v>0</v>
      </c>
      <c r="O21" s="198"/>
      <c r="P21" s="199"/>
      <c r="Q21" s="199"/>
      <c r="R21" s="199"/>
      <c r="S21" s="195"/>
      <c r="T21" s="221"/>
      <c r="U21" s="221"/>
      <c r="V21" s="196"/>
      <c r="Z21">
        <v>0</v>
      </c>
    </row>
    <row r="22" spans="1:26" ht="24.95" customHeight="1" x14ac:dyDescent="0.25">
      <c r="A22" s="159"/>
      <c r="B22" s="209" t="s">
        <v>98</v>
      </c>
      <c r="C22" s="210" t="s">
        <v>112</v>
      </c>
      <c r="D22" s="209" t="s">
        <v>113</v>
      </c>
      <c r="E22" s="209" t="s">
        <v>103</v>
      </c>
      <c r="F22" s="211">
        <v>0.24299999999999999</v>
      </c>
      <c r="G22" s="220">
        <v>0</v>
      </c>
      <c r="H22" s="220">
        <v>0</v>
      </c>
      <c r="I22" s="220">
        <f t="shared" si="0"/>
        <v>0</v>
      </c>
      <c r="J22" s="197">
        <f t="shared" si="1"/>
        <v>0</v>
      </c>
      <c r="K22" s="198">
        <f t="shared" si="2"/>
        <v>0</v>
      </c>
      <c r="L22" s="198">
        <f t="shared" si="3"/>
        <v>0</v>
      </c>
      <c r="M22" s="198">
        <f t="shared" si="4"/>
        <v>0</v>
      </c>
      <c r="N22" s="198">
        <v>0</v>
      </c>
      <c r="O22" s="198"/>
      <c r="P22" s="199"/>
      <c r="Q22" s="199"/>
      <c r="R22" s="199"/>
      <c r="S22" s="195"/>
      <c r="T22" s="221"/>
      <c r="U22" s="221"/>
      <c r="V22" s="196"/>
      <c r="Z22">
        <v>0</v>
      </c>
    </row>
    <row r="23" spans="1:26" x14ac:dyDescent="0.25">
      <c r="A23" s="148"/>
      <c r="B23" s="207"/>
      <c r="C23" s="207"/>
      <c r="D23" s="207" t="s">
        <v>67</v>
      </c>
      <c r="E23" s="207"/>
      <c r="F23" s="208"/>
      <c r="G23" s="222">
        <f>ROUND((SUM(L14:L22))/1,2)</f>
        <v>0</v>
      </c>
      <c r="H23" s="222">
        <f>ROUND((SUM(M14:M22))/1,2)</f>
        <v>0</v>
      </c>
      <c r="I23" s="222">
        <f>ROUND((SUM(I14:I22))/1,2)</f>
        <v>0</v>
      </c>
      <c r="J23" s="195"/>
      <c r="K23" s="195"/>
      <c r="L23" s="195">
        <f>ROUND((SUM(L14:L22))/1,2)</f>
        <v>0</v>
      </c>
      <c r="M23" s="195">
        <f>ROUND((SUM(M14:M22))/1,2)</f>
        <v>0</v>
      </c>
      <c r="N23" s="195"/>
      <c r="O23" s="195"/>
      <c r="P23" s="223"/>
      <c r="Q23" s="195"/>
      <c r="R23" s="195"/>
      <c r="S23" s="223">
        <f>ROUND((SUM(S14:S22))/1,2)</f>
        <v>0</v>
      </c>
      <c r="T23" s="218"/>
      <c r="U23" s="218"/>
      <c r="V23" s="200">
        <f>ROUND((SUM(V14:V22))/1,2)</f>
        <v>0</v>
      </c>
      <c r="W23" s="145"/>
      <c r="X23" s="145"/>
      <c r="Y23" s="145"/>
      <c r="Z23" s="145"/>
    </row>
    <row r="24" spans="1:26" x14ac:dyDescent="0.25">
      <c r="A24" s="1"/>
      <c r="B24" s="212"/>
      <c r="C24" s="212"/>
      <c r="D24" s="212"/>
      <c r="E24" s="212"/>
      <c r="F24" s="213"/>
      <c r="G24" s="224"/>
      <c r="H24" s="224"/>
      <c r="I24" s="224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221"/>
      <c r="U24" s="221"/>
      <c r="V24" s="198"/>
    </row>
    <row r="25" spans="1:26" x14ac:dyDescent="0.25">
      <c r="A25" s="148"/>
      <c r="B25" s="207"/>
      <c r="C25" s="207"/>
      <c r="D25" s="207" t="s">
        <v>68</v>
      </c>
      <c r="E25" s="207"/>
      <c r="F25" s="208"/>
      <c r="G25" s="219"/>
      <c r="H25" s="219"/>
      <c r="I25" s="219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218"/>
      <c r="U25" s="218"/>
      <c r="V25" s="195"/>
      <c r="W25" s="145"/>
      <c r="X25" s="145"/>
      <c r="Y25" s="145"/>
      <c r="Z25" s="145"/>
    </row>
    <row r="26" spans="1:26" ht="24.95" customHeight="1" x14ac:dyDescent="0.25">
      <c r="A26" s="159"/>
      <c r="B26" s="209" t="s">
        <v>114</v>
      </c>
      <c r="C26" s="210" t="s">
        <v>115</v>
      </c>
      <c r="D26" s="209" t="s">
        <v>116</v>
      </c>
      <c r="E26" s="209" t="s">
        <v>103</v>
      </c>
      <c r="F26" s="211">
        <v>0.88700000000000001</v>
      </c>
      <c r="G26" s="220">
        <v>0</v>
      </c>
      <c r="H26" s="220">
        <v>0</v>
      </c>
      <c r="I26" s="220">
        <f>ROUND(F26*(G26+H26),2)</f>
        <v>0</v>
      </c>
      <c r="J26" s="197">
        <f>ROUND(F26*(N26),2)</f>
        <v>0</v>
      </c>
      <c r="K26" s="198">
        <f>ROUND(F26*(O26),2)</f>
        <v>0</v>
      </c>
      <c r="L26" s="198">
        <f>ROUND(F26*(G26),2)</f>
        <v>0</v>
      </c>
      <c r="M26" s="198">
        <f>ROUND(F26*(H26),2)</f>
        <v>0</v>
      </c>
      <c r="N26" s="198">
        <v>0</v>
      </c>
      <c r="O26" s="198"/>
      <c r="P26" s="199"/>
      <c r="Q26" s="199"/>
      <c r="R26" s="199"/>
      <c r="S26" s="195"/>
      <c r="T26" s="221"/>
      <c r="U26" s="221"/>
      <c r="V26" s="196"/>
      <c r="Z26">
        <v>0</v>
      </c>
    </row>
    <row r="27" spans="1:26" x14ac:dyDescent="0.25">
      <c r="A27" s="148"/>
      <c r="B27" s="207"/>
      <c r="C27" s="207"/>
      <c r="D27" s="207" t="s">
        <v>68</v>
      </c>
      <c r="E27" s="207"/>
      <c r="F27" s="208"/>
      <c r="G27" s="222">
        <f>ROUND((SUM(L25:L26))/1,2)</f>
        <v>0</v>
      </c>
      <c r="H27" s="222">
        <f>ROUND((SUM(M25:M26))/1,2)</f>
        <v>0</v>
      </c>
      <c r="I27" s="222">
        <f>ROUND((SUM(I25:I26))/1,2)</f>
        <v>0</v>
      </c>
      <c r="J27" s="195"/>
      <c r="K27" s="195"/>
      <c r="L27" s="195">
        <f>ROUND((SUM(L25:L26))/1,2)</f>
        <v>0</v>
      </c>
      <c r="M27" s="195">
        <f>ROUND((SUM(M25:M26))/1,2)</f>
        <v>0</v>
      </c>
      <c r="N27" s="195"/>
      <c r="O27" s="195"/>
      <c r="P27" s="223"/>
      <c r="Q27" s="195"/>
      <c r="R27" s="195"/>
      <c r="S27" s="223">
        <f>ROUND((SUM(S25:S26))/1,2)</f>
        <v>0</v>
      </c>
      <c r="T27" s="218"/>
      <c r="U27" s="218"/>
      <c r="V27" s="200">
        <f>ROUND((SUM(V25:V26))/1,2)</f>
        <v>0</v>
      </c>
      <c r="W27" s="145"/>
      <c r="X27" s="145"/>
      <c r="Y27" s="145"/>
      <c r="Z27" s="145"/>
    </row>
    <row r="28" spans="1:26" x14ac:dyDescent="0.25">
      <c r="A28" s="1"/>
      <c r="B28" s="212"/>
      <c r="C28" s="212"/>
      <c r="D28" s="212"/>
      <c r="E28" s="212"/>
      <c r="F28" s="213"/>
      <c r="G28" s="224"/>
      <c r="H28" s="224"/>
      <c r="I28" s="224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221"/>
      <c r="U28" s="221"/>
      <c r="V28" s="198"/>
    </row>
    <row r="29" spans="1:26" x14ac:dyDescent="0.25">
      <c r="A29" s="148"/>
      <c r="B29" s="207"/>
      <c r="C29" s="207"/>
      <c r="D29" s="214" t="s">
        <v>65</v>
      </c>
      <c r="E29" s="207"/>
      <c r="F29" s="208"/>
      <c r="G29" s="222">
        <f>ROUND((SUM(L9:L28))/2,2)</f>
        <v>0</v>
      </c>
      <c r="H29" s="222">
        <f>ROUND((SUM(M9:M28))/2,2)</f>
        <v>0</v>
      </c>
      <c r="I29" s="222">
        <f>ROUND((SUM(I9:I28))/2,2)</f>
        <v>0</v>
      </c>
      <c r="J29" s="219"/>
      <c r="K29" s="195"/>
      <c r="L29" s="219">
        <f>ROUND((SUM(L9:L28))/2,2)</f>
        <v>0</v>
      </c>
      <c r="M29" s="219">
        <f>ROUND((SUM(M9:M28))/2,2)</f>
        <v>0</v>
      </c>
      <c r="N29" s="195"/>
      <c r="O29" s="195"/>
      <c r="P29" s="223"/>
      <c r="Q29" s="195"/>
      <c r="R29" s="195"/>
      <c r="S29" s="223">
        <f>ROUND((SUM(S9:S28))/2,2)</f>
        <v>0</v>
      </c>
      <c r="T29" s="218"/>
      <c r="U29" s="218"/>
      <c r="V29" s="200">
        <f>ROUND((SUM(V9:V28))/2,2)</f>
        <v>0</v>
      </c>
    </row>
    <row r="30" spans="1:26" x14ac:dyDescent="0.25">
      <c r="A30" s="1"/>
      <c r="B30" s="212"/>
      <c r="C30" s="212"/>
      <c r="D30" s="212"/>
      <c r="E30" s="212"/>
      <c r="F30" s="213"/>
      <c r="G30" s="224"/>
      <c r="H30" s="224"/>
      <c r="I30" s="224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221"/>
      <c r="U30" s="221"/>
      <c r="V30" s="198"/>
    </row>
    <row r="31" spans="1:26" x14ac:dyDescent="0.25">
      <c r="A31" s="148"/>
      <c r="B31" s="207"/>
      <c r="C31" s="207"/>
      <c r="D31" s="214" t="s">
        <v>69</v>
      </c>
      <c r="E31" s="207"/>
      <c r="F31" s="208"/>
      <c r="G31" s="219"/>
      <c r="H31" s="219"/>
      <c r="I31" s="219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218"/>
      <c r="U31" s="218"/>
      <c r="V31" s="195"/>
      <c r="W31" s="145"/>
      <c r="X31" s="145"/>
      <c r="Y31" s="145"/>
      <c r="Z31" s="145"/>
    </row>
    <row r="32" spans="1:26" x14ac:dyDescent="0.25">
      <c r="A32" s="148"/>
      <c r="B32" s="207"/>
      <c r="C32" s="207"/>
      <c r="D32" s="207" t="s">
        <v>70</v>
      </c>
      <c r="E32" s="207"/>
      <c r="F32" s="208"/>
      <c r="G32" s="219"/>
      <c r="H32" s="219"/>
      <c r="I32" s="219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218"/>
      <c r="U32" s="218"/>
      <c r="V32" s="195"/>
      <c r="W32" s="145"/>
      <c r="X32" s="145"/>
      <c r="Y32" s="145"/>
      <c r="Z32" s="145"/>
    </row>
    <row r="33" spans="1:26" ht="35.1" customHeight="1" x14ac:dyDescent="0.25">
      <c r="A33" s="159"/>
      <c r="B33" s="209" t="s">
        <v>117</v>
      </c>
      <c r="C33" s="210" t="s">
        <v>118</v>
      </c>
      <c r="D33" s="209" t="s">
        <v>119</v>
      </c>
      <c r="E33" s="209" t="s">
        <v>120</v>
      </c>
      <c r="F33" s="211">
        <v>0.5</v>
      </c>
      <c r="G33" s="220">
        <v>0</v>
      </c>
      <c r="H33" s="220">
        <v>0</v>
      </c>
      <c r="I33" s="220">
        <f>ROUND(F33*(G33+H33),2)</f>
        <v>0</v>
      </c>
      <c r="J33" s="197">
        <f>ROUND(F33*(N33),2)</f>
        <v>0</v>
      </c>
      <c r="K33" s="198">
        <f>ROUND(F33*(O33),2)</f>
        <v>0</v>
      </c>
      <c r="L33" s="198">
        <f>ROUND(F33*(G33),2)</f>
        <v>0</v>
      </c>
      <c r="M33" s="198">
        <f>ROUND(F33*(H33),2)</f>
        <v>0</v>
      </c>
      <c r="N33" s="198">
        <v>0</v>
      </c>
      <c r="O33" s="198"/>
      <c r="P33" s="196">
        <v>2.5998731800000001E-2</v>
      </c>
      <c r="Q33" s="199"/>
      <c r="R33" s="199">
        <v>2.5998731800000001E-2</v>
      </c>
      <c r="S33" s="195">
        <f>ROUND(F33*(P33),3)</f>
        <v>1.2999999999999999E-2</v>
      </c>
      <c r="T33" s="221"/>
      <c r="U33" s="221"/>
      <c r="V33" s="196"/>
      <c r="Z33">
        <v>0</v>
      </c>
    </row>
    <row r="34" spans="1:26" x14ac:dyDescent="0.25">
      <c r="A34" s="148"/>
      <c r="B34" s="207"/>
      <c r="C34" s="207"/>
      <c r="D34" s="207" t="s">
        <v>70</v>
      </c>
      <c r="E34" s="207"/>
      <c r="F34" s="208"/>
      <c r="G34" s="222">
        <f>ROUND((SUM(L32:L33))/1,2)</f>
        <v>0</v>
      </c>
      <c r="H34" s="222">
        <f>ROUND((SUM(M32:M33))/1,2)</f>
        <v>0</v>
      </c>
      <c r="I34" s="222">
        <f>ROUND((SUM(I32:I33))/1,2)</f>
        <v>0</v>
      </c>
      <c r="J34" s="195"/>
      <c r="K34" s="195"/>
      <c r="L34" s="195">
        <f>ROUND((SUM(L32:L33))/1,2)</f>
        <v>0</v>
      </c>
      <c r="M34" s="195">
        <f>ROUND((SUM(M32:M33))/1,2)</f>
        <v>0</v>
      </c>
      <c r="N34" s="195"/>
      <c r="O34" s="195"/>
      <c r="P34" s="223"/>
      <c r="Q34" s="195"/>
      <c r="R34" s="195"/>
      <c r="S34" s="223">
        <f>ROUND((SUM(S32:S33))/1,2)</f>
        <v>0.01</v>
      </c>
      <c r="T34" s="218"/>
      <c r="U34" s="218"/>
      <c r="V34" s="200">
        <f>ROUND((SUM(V32:V33))/1,2)</f>
        <v>0</v>
      </c>
      <c r="W34" s="145"/>
      <c r="X34" s="145"/>
      <c r="Y34" s="145"/>
      <c r="Z34" s="145"/>
    </row>
    <row r="35" spans="1:26" x14ac:dyDescent="0.25">
      <c r="A35" s="1"/>
      <c r="B35" s="212"/>
      <c r="C35" s="212"/>
      <c r="D35" s="212"/>
      <c r="E35" s="212"/>
      <c r="F35" s="213"/>
      <c r="G35" s="224"/>
      <c r="H35" s="224"/>
      <c r="I35" s="224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221"/>
      <c r="U35" s="221"/>
      <c r="V35" s="198"/>
    </row>
    <row r="36" spans="1:26" x14ac:dyDescent="0.25">
      <c r="A36" s="148"/>
      <c r="B36" s="207"/>
      <c r="C36" s="207"/>
      <c r="D36" s="207" t="s">
        <v>71</v>
      </c>
      <c r="E36" s="207"/>
      <c r="F36" s="208"/>
      <c r="G36" s="219"/>
      <c r="H36" s="219"/>
      <c r="I36" s="219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218"/>
      <c r="U36" s="218"/>
      <c r="V36" s="195"/>
      <c r="W36" s="145"/>
      <c r="X36" s="145"/>
      <c r="Y36" s="145"/>
      <c r="Z36" s="145"/>
    </row>
    <row r="37" spans="1:26" ht="24.95" customHeight="1" x14ac:dyDescent="0.25">
      <c r="A37" s="159"/>
      <c r="B37" s="209" t="s">
        <v>121</v>
      </c>
      <c r="C37" s="210" t="s">
        <v>122</v>
      </c>
      <c r="D37" s="209" t="s">
        <v>123</v>
      </c>
      <c r="E37" s="209" t="s">
        <v>120</v>
      </c>
      <c r="F37" s="211">
        <v>1</v>
      </c>
      <c r="G37" s="220">
        <v>0</v>
      </c>
      <c r="H37" s="220">
        <v>0</v>
      </c>
      <c r="I37" s="220">
        <f>ROUND(F37*(G37+H37),2)</f>
        <v>0</v>
      </c>
      <c r="J37" s="197">
        <f>ROUND(F37*(N37),2)</f>
        <v>0</v>
      </c>
      <c r="K37" s="198">
        <f>ROUND(F37*(O37),2)</f>
        <v>0</v>
      </c>
      <c r="L37" s="198">
        <f>ROUND(F37*(G37),2)</f>
        <v>0</v>
      </c>
      <c r="M37" s="198">
        <f>ROUND(F37*(H37),2)</f>
        <v>0</v>
      </c>
      <c r="N37" s="198">
        <v>0</v>
      </c>
      <c r="O37" s="198"/>
      <c r="P37" s="196">
        <v>2.0000000000000001E-4</v>
      </c>
      <c r="Q37" s="199"/>
      <c r="R37" s="199">
        <v>2.0000000000000001E-4</v>
      </c>
      <c r="S37" s="195">
        <f>ROUND(F37*(P37),3)</f>
        <v>0</v>
      </c>
      <c r="T37" s="221"/>
      <c r="U37" s="221"/>
      <c r="V37" s="196"/>
      <c r="Z37">
        <v>0</v>
      </c>
    </row>
    <row r="38" spans="1:26" x14ac:dyDescent="0.25">
      <c r="A38" s="148"/>
      <c r="B38" s="207"/>
      <c r="C38" s="207"/>
      <c r="D38" s="207" t="s">
        <v>71</v>
      </c>
      <c r="E38" s="207"/>
      <c r="F38" s="208"/>
      <c r="G38" s="222">
        <f>ROUND((SUM(L36:L37))/1,2)</f>
        <v>0</v>
      </c>
      <c r="H38" s="222">
        <f>ROUND((SUM(M36:M37))/1,2)</f>
        <v>0</v>
      </c>
      <c r="I38" s="222">
        <f>ROUND((SUM(I36:I37))/1,2)</f>
        <v>0</v>
      </c>
      <c r="J38" s="195"/>
      <c r="K38" s="195"/>
      <c r="L38" s="195">
        <f>ROUND((SUM(L36:L37))/1,2)</f>
        <v>0</v>
      </c>
      <c r="M38" s="195">
        <f>ROUND((SUM(M36:M37))/1,2)</f>
        <v>0</v>
      </c>
      <c r="N38" s="195"/>
      <c r="O38" s="195"/>
      <c r="P38" s="223"/>
      <c r="Q38" s="195"/>
      <c r="R38" s="195"/>
      <c r="S38" s="223">
        <f>ROUND((SUM(S36:S37))/1,2)</f>
        <v>0</v>
      </c>
      <c r="T38" s="218"/>
      <c r="U38" s="218"/>
      <c r="V38" s="200">
        <f>ROUND((SUM(V36:V37))/1,2)</f>
        <v>0</v>
      </c>
      <c r="W38" s="145"/>
      <c r="X38" s="145"/>
      <c r="Y38" s="145"/>
      <c r="Z38" s="145"/>
    </row>
    <row r="39" spans="1:26" x14ac:dyDescent="0.25">
      <c r="A39" s="1"/>
      <c r="B39" s="212"/>
      <c r="C39" s="212"/>
      <c r="D39" s="212"/>
      <c r="E39" s="212"/>
      <c r="F39" s="213"/>
      <c r="G39" s="224"/>
      <c r="H39" s="224"/>
      <c r="I39" s="224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221"/>
      <c r="U39" s="221"/>
      <c r="V39" s="198"/>
    </row>
    <row r="40" spans="1:26" x14ac:dyDescent="0.25">
      <c r="A40" s="148"/>
      <c r="B40" s="207"/>
      <c r="C40" s="207"/>
      <c r="D40" s="207" t="s">
        <v>72</v>
      </c>
      <c r="E40" s="207"/>
      <c r="F40" s="208"/>
      <c r="G40" s="219"/>
      <c r="H40" s="219"/>
      <c r="I40" s="219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218"/>
      <c r="U40" s="218"/>
      <c r="V40" s="195"/>
      <c r="W40" s="145"/>
      <c r="X40" s="145"/>
      <c r="Y40" s="145"/>
      <c r="Z40" s="145"/>
    </row>
    <row r="41" spans="1:26" ht="24.95" customHeight="1" x14ac:dyDescent="0.25">
      <c r="A41" s="159"/>
      <c r="B41" s="209" t="s">
        <v>124</v>
      </c>
      <c r="C41" s="210" t="s">
        <v>125</v>
      </c>
      <c r="D41" s="209" t="s">
        <v>126</v>
      </c>
      <c r="E41" s="209" t="s">
        <v>127</v>
      </c>
      <c r="F41" s="211">
        <v>1</v>
      </c>
      <c r="G41" s="220">
        <v>0</v>
      </c>
      <c r="H41" s="220">
        <v>0</v>
      </c>
      <c r="I41" s="220">
        <f t="shared" ref="I41:I50" si="5">ROUND(F41*(G41+H41),2)</f>
        <v>0</v>
      </c>
      <c r="J41" s="197">
        <f t="shared" ref="J41:J50" si="6">ROUND(F41*(N41),2)</f>
        <v>0</v>
      </c>
      <c r="K41" s="198">
        <f t="shared" ref="K41:K50" si="7">ROUND(F41*(O41),2)</f>
        <v>0</v>
      </c>
      <c r="L41" s="198">
        <f t="shared" ref="L41:L50" si="8">ROUND(F41*(G41),2)</f>
        <v>0</v>
      </c>
      <c r="M41" s="198">
        <f t="shared" ref="M41:M50" si="9">ROUND(F41*(H41),2)</f>
        <v>0</v>
      </c>
      <c r="N41" s="198">
        <v>0</v>
      </c>
      <c r="O41" s="198"/>
      <c r="P41" s="196">
        <v>9.4800000000000006E-3</v>
      </c>
      <c r="Q41" s="199"/>
      <c r="R41" s="199">
        <v>9.4800000000000006E-3</v>
      </c>
      <c r="S41" s="195">
        <f>ROUND(F41*(P41),3)</f>
        <v>8.9999999999999993E-3</v>
      </c>
      <c r="T41" s="221"/>
      <c r="U41" s="221"/>
      <c r="V41" s="196"/>
      <c r="Z41">
        <v>0</v>
      </c>
    </row>
    <row r="42" spans="1:26" ht="24.95" customHeight="1" x14ac:dyDescent="0.25">
      <c r="A42" s="159"/>
      <c r="B42" s="209" t="s">
        <v>124</v>
      </c>
      <c r="C42" s="210" t="s">
        <v>128</v>
      </c>
      <c r="D42" s="209" t="s">
        <v>129</v>
      </c>
      <c r="E42" s="209" t="s">
        <v>127</v>
      </c>
      <c r="F42" s="211">
        <v>2</v>
      </c>
      <c r="G42" s="220">
        <v>0</v>
      </c>
      <c r="H42" s="220">
        <v>0</v>
      </c>
      <c r="I42" s="220">
        <f t="shared" si="5"/>
        <v>0</v>
      </c>
      <c r="J42" s="197">
        <f t="shared" si="6"/>
        <v>0</v>
      </c>
      <c r="K42" s="198">
        <f t="shared" si="7"/>
        <v>0</v>
      </c>
      <c r="L42" s="198">
        <f t="shared" si="8"/>
        <v>0</v>
      </c>
      <c r="M42" s="198">
        <f t="shared" si="9"/>
        <v>0</v>
      </c>
      <c r="N42" s="198">
        <v>0</v>
      </c>
      <c r="O42" s="198"/>
      <c r="P42" s="199"/>
      <c r="Q42" s="199"/>
      <c r="R42" s="199"/>
      <c r="S42" s="195"/>
      <c r="T42" s="221"/>
      <c r="U42" s="221"/>
      <c r="V42" s="196"/>
      <c r="Z42">
        <v>0</v>
      </c>
    </row>
    <row r="43" spans="1:26" ht="24.95" customHeight="1" x14ac:dyDescent="0.25">
      <c r="A43" s="159"/>
      <c r="B43" s="209" t="s">
        <v>124</v>
      </c>
      <c r="C43" s="210" t="s">
        <v>130</v>
      </c>
      <c r="D43" s="209" t="s">
        <v>131</v>
      </c>
      <c r="E43" s="209" t="s">
        <v>127</v>
      </c>
      <c r="F43" s="211">
        <v>1</v>
      </c>
      <c r="G43" s="220">
        <v>0</v>
      </c>
      <c r="H43" s="220">
        <v>0</v>
      </c>
      <c r="I43" s="220">
        <f t="shared" si="5"/>
        <v>0</v>
      </c>
      <c r="J43" s="197">
        <f t="shared" si="6"/>
        <v>0</v>
      </c>
      <c r="K43" s="198">
        <f t="shared" si="7"/>
        <v>0</v>
      </c>
      <c r="L43" s="198">
        <f t="shared" si="8"/>
        <v>0</v>
      </c>
      <c r="M43" s="198">
        <f t="shared" si="9"/>
        <v>0</v>
      </c>
      <c r="N43" s="198">
        <v>0</v>
      </c>
      <c r="O43" s="198"/>
      <c r="P43" s="196">
        <v>1.25E-3</v>
      </c>
      <c r="Q43" s="199"/>
      <c r="R43" s="199">
        <v>1.25E-3</v>
      </c>
      <c r="S43" s="195">
        <f>ROUND(F43*(P43),3)</f>
        <v>1E-3</v>
      </c>
      <c r="T43" s="221"/>
      <c r="U43" s="221"/>
      <c r="V43" s="196"/>
      <c r="Z43">
        <v>0</v>
      </c>
    </row>
    <row r="44" spans="1:26" ht="24.95" customHeight="1" x14ac:dyDescent="0.25">
      <c r="A44" s="159"/>
      <c r="B44" s="209" t="s">
        <v>124</v>
      </c>
      <c r="C44" s="210" t="s">
        <v>132</v>
      </c>
      <c r="D44" s="209" t="s">
        <v>133</v>
      </c>
      <c r="E44" s="209" t="s">
        <v>127</v>
      </c>
      <c r="F44" s="211">
        <v>1</v>
      </c>
      <c r="G44" s="220">
        <v>0</v>
      </c>
      <c r="H44" s="220">
        <v>0</v>
      </c>
      <c r="I44" s="220">
        <f t="shared" si="5"/>
        <v>0</v>
      </c>
      <c r="J44" s="197">
        <f t="shared" si="6"/>
        <v>0</v>
      </c>
      <c r="K44" s="198">
        <f t="shared" si="7"/>
        <v>0</v>
      </c>
      <c r="L44" s="198">
        <f t="shared" si="8"/>
        <v>0</v>
      </c>
      <c r="M44" s="198">
        <f t="shared" si="9"/>
        <v>0</v>
      </c>
      <c r="N44" s="198">
        <v>0</v>
      </c>
      <c r="O44" s="198"/>
      <c r="P44" s="199"/>
      <c r="Q44" s="199"/>
      <c r="R44" s="199"/>
      <c r="S44" s="195"/>
      <c r="T44" s="221"/>
      <c r="U44" s="221"/>
      <c r="V44" s="196"/>
      <c r="Z44">
        <v>0</v>
      </c>
    </row>
    <row r="45" spans="1:26" ht="24.95" customHeight="1" x14ac:dyDescent="0.25">
      <c r="A45" s="159"/>
      <c r="B45" s="209" t="s">
        <v>124</v>
      </c>
      <c r="C45" s="210" t="s">
        <v>134</v>
      </c>
      <c r="D45" s="209" t="s">
        <v>135</v>
      </c>
      <c r="E45" s="209" t="s">
        <v>136</v>
      </c>
      <c r="F45" s="211">
        <v>0.3</v>
      </c>
      <c r="G45" s="220">
        <v>0</v>
      </c>
      <c r="H45" s="220">
        <v>0</v>
      </c>
      <c r="I45" s="220">
        <f t="shared" si="5"/>
        <v>0</v>
      </c>
      <c r="J45" s="197">
        <f t="shared" si="6"/>
        <v>0</v>
      </c>
      <c r="K45" s="198">
        <f t="shared" si="7"/>
        <v>0</v>
      </c>
      <c r="L45" s="198">
        <f t="shared" si="8"/>
        <v>0</v>
      </c>
      <c r="M45" s="198">
        <f t="shared" si="9"/>
        <v>0</v>
      </c>
      <c r="N45" s="198">
        <v>0</v>
      </c>
      <c r="O45" s="198"/>
      <c r="P45" s="199"/>
      <c r="Q45" s="199"/>
      <c r="R45" s="199"/>
      <c r="S45" s="195"/>
      <c r="T45" s="221"/>
      <c r="U45" s="221"/>
      <c r="V45" s="196"/>
      <c r="Z45">
        <v>0</v>
      </c>
    </row>
    <row r="46" spans="1:26" ht="24.95" customHeight="1" x14ac:dyDescent="0.25">
      <c r="A46" s="159"/>
      <c r="B46" s="209" t="s">
        <v>137</v>
      </c>
      <c r="C46" s="210" t="s">
        <v>138</v>
      </c>
      <c r="D46" s="209" t="s">
        <v>139</v>
      </c>
      <c r="E46" s="209" t="s">
        <v>127</v>
      </c>
      <c r="F46" s="211">
        <v>1</v>
      </c>
      <c r="G46" s="220">
        <v>0</v>
      </c>
      <c r="H46" s="220">
        <v>0</v>
      </c>
      <c r="I46" s="220">
        <f t="shared" si="5"/>
        <v>0</v>
      </c>
      <c r="J46" s="197">
        <f t="shared" si="6"/>
        <v>0</v>
      </c>
      <c r="K46" s="198">
        <f t="shared" si="7"/>
        <v>0</v>
      </c>
      <c r="L46" s="198">
        <f t="shared" si="8"/>
        <v>0</v>
      </c>
      <c r="M46" s="198">
        <f t="shared" si="9"/>
        <v>0</v>
      </c>
      <c r="N46" s="198">
        <v>0</v>
      </c>
      <c r="O46" s="198"/>
      <c r="P46" s="199"/>
      <c r="Q46" s="199"/>
      <c r="R46" s="199"/>
      <c r="S46" s="195"/>
      <c r="T46" s="221"/>
      <c r="U46" s="221"/>
      <c r="V46" s="196"/>
      <c r="Z46">
        <v>0</v>
      </c>
    </row>
    <row r="47" spans="1:26" ht="24.95" customHeight="1" x14ac:dyDescent="0.25">
      <c r="A47" s="159"/>
      <c r="B47" s="209" t="s">
        <v>137</v>
      </c>
      <c r="C47" s="210" t="s">
        <v>140</v>
      </c>
      <c r="D47" s="209" t="s">
        <v>141</v>
      </c>
      <c r="E47" s="209" t="s">
        <v>127</v>
      </c>
      <c r="F47" s="211">
        <v>1</v>
      </c>
      <c r="G47" s="220">
        <v>0</v>
      </c>
      <c r="H47" s="220">
        <v>0</v>
      </c>
      <c r="I47" s="220">
        <f t="shared" si="5"/>
        <v>0</v>
      </c>
      <c r="J47" s="197">
        <f t="shared" si="6"/>
        <v>0</v>
      </c>
      <c r="K47" s="198">
        <f t="shared" si="7"/>
        <v>0</v>
      </c>
      <c r="L47" s="198">
        <f t="shared" si="8"/>
        <v>0</v>
      </c>
      <c r="M47" s="198">
        <f t="shared" si="9"/>
        <v>0</v>
      </c>
      <c r="N47" s="198">
        <v>0</v>
      </c>
      <c r="O47" s="198"/>
      <c r="P47" s="199"/>
      <c r="Q47" s="199"/>
      <c r="R47" s="199"/>
      <c r="S47" s="195"/>
      <c r="T47" s="221"/>
      <c r="U47" s="221"/>
      <c r="V47" s="196"/>
      <c r="Z47">
        <v>0</v>
      </c>
    </row>
    <row r="48" spans="1:26" ht="24.95" customHeight="1" x14ac:dyDescent="0.25">
      <c r="A48" s="159"/>
      <c r="B48" s="209" t="s">
        <v>137</v>
      </c>
      <c r="C48" s="210" t="s">
        <v>142</v>
      </c>
      <c r="D48" s="209" t="s">
        <v>143</v>
      </c>
      <c r="E48" s="209" t="s">
        <v>127</v>
      </c>
      <c r="F48" s="211">
        <v>1</v>
      </c>
      <c r="G48" s="220">
        <v>0</v>
      </c>
      <c r="H48" s="220">
        <v>0</v>
      </c>
      <c r="I48" s="220">
        <f t="shared" si="5"/>
        <v>0</v>
      </c>
      <c r="J48" s="197">
        <f t="shared" si="6"/>
        <v>0</v>
      </c>
      <c r="K48" s="198">
        <f t="shared" si="7"/>
        <v>0</v>
      </c>
      <c r="L48" s="198">
        <f t="shared" si="8"/>
        <v>0</v>
      </c>
      <c r="M48" s="198">
        <f t="shared" si="9"/>
        <v>0</v>
      </c>
      <c r="N48" s="198">
        <v>0</v>
      </c>
      <c r="O48" s="198"/>
      <c r="P48" s="199"/>
      <c r="Q48" s="199"/>
      <c r="R48" s="199"/>
      <c r="S48" s="195"/>
      <c r="T48" s="221"/>
      <c r="U48" s="221"/>
      <c r="V48" s="196"/>
      <c r="Z48">
        <v>0</v>
      </c>
    </row>
    <row r="49" spans="1:26" ht="24.95" customHeight="1" x14ac:dyDescent="0.25">
      <c r="A49" s="159"/>
      <c r="B49" s="209" t="s">
        <v>137</v>
      </c>
      <c r="C49" s="210" t="s">
        <v>144</v>
      </c>
      <c r="D49" s="209" t="s">
        <v>145</v>
      </c>
      <c r="E49" s="209" t="s">
        <v>127</v>
      </c>
      <c r="F49" s="211">
        <v>2</v>
      </c>
      <c r="G49" s="220">
        <v>0</v>
      </c>
      <c r="H49" s="220">
        <v>0</v>
      </c>
      <c r="I49" s="220">
        <f t="shared" si="5"/>
        <v>0</v>
      </c>
      <c r="J49" s="197">
        <f t="shared" si="6"/>
        <v>0</v>
      </c>
      <c r="K49" s="198">
        <f t="shared" si="7"/>
        <v>0</v>
      </c>
      <c r="L49" s="198">
        <f t="shared" si="8"/>
        <v>0</v>
      </c>
      <c r="M49" s="198">
        <f t="shared" si="9"/>
        <v>0</v>
      </c>
      <c r="N49" s="198">
        <v>0</v>
      </c>
      <c r="O49" s="198"/>
      <c r="P49" s="199"/>
      <c r="Q49" s="199"/>
      <c r="R49" s="199"/>
      <c r="S49" s="195"/>
      <c r="T49" s="221"/>
      <c r="U49" s="221"/>
      <c r="V49" s="196"/>
      <c r="Z49">
        <v>0</v>
      </c>
    </row>
    <row r="50" spans="1:26" ht="24.95" customHeight="1" x14ac:dyDescent="0.25">
      <c r="A50" s="159"/>
      <c r="B50" s="209" t="s">
        <v>146</v>
      </c>
      <c r="C50" s="210" t="s">
        <v>147</v>
      </c>
      <c r="D50" s="209" t="s">
        <v>148</v>
      </c>
      <c r="E50" s="209" t="s">
        <v>149</v>
      </c>
      <c r="F50" s="211">
        <v>1</v>
      </c>
      <c r="G50" s="220">
        <v>0</v>
      </c>
      <c r="H50" s="220">
        <v>0</v>
      </c>
      <c r="I50" s="220">
        <f t="shared" si="5"/>
        <v>0</v>
      </c>
      <c r="J50" s="197">
        <f t="shared" si="6"/>
        <v>0</v>
      </c>
      <c r="K50" s="198">
        <f t="shared" si="7"/>
        <v>0</v>
      </c>
      <c r="L50" s="198">
        <f t="shared" si="8"/>
        <v>0</v>
      </c>
      <c r="M50" s="198">
        <f t="shared" si="9"/>
        <v>0</v>
      </c>
      <c r="N50" s="198">
        <v>0</v>
      </c>
      <c r="O50" s="198"/>
      <c r="P50" s="199"/>
      <c r="Q50" s="199"/>
      <c r="R50" s="199"/>
      <c r="S50" s="195"/>
      <c r="T50" s="221"/>
      <c r="U50" s="221"/>
      <c r="V50" s="196"/>
      <c r="Z50">
        <v>0</v>
      </c>
    </row>
    <row r="51" spans="1:26" x14ac:dyDescent="0.25">
      <c r="A51" s="148"/>
      <c r="B51" s="207"/>
      <c r="C51" s="207"/>
      <c r="D51" s="207" t="s">
        <v>72</v>
      </c>
      <c r="E51" s="207"/>
      <c r="F51" s="208"/>
      <c r="G51" s="222">
        <f>ROUND((SUM(L40:L50))/1,2)</f>
        <v>0</v>
      </c>
      <c r="H51" s="222">
        <f>ROUND((SUM(M40:M50))/1,2)</f>
        <v>0</v>
      </c>
      <c r="I51" s="222">
        <f>ROUND((SUM(I40:I50))/1,2)</f>
        <v>0</v>
      </c>
      <c r="J51" s="195"/>
      <c r="K51" s="195"/>
      <c r="L51" s="195">
        <f>ROUND((SUM(L40:L50))/1,2)</f>
        <v>0</v>
      </c>
      <c r="M51" s="195">
        <f>ROUND((SUM(M40:M50))/1,2)</f>
        <v>0</v>
      </c>
      <c r="N51" s="195"/>
      <c r="O51" s="195"/>
      <c r="P51" s="223"/>
      <c r="Q51" s="195"/>
      <c r="R51" s="195"/>
      <c r="S51" s="223">
        <f>ROUND((SUM(S40:S50))/1,2)</f>
        <v>0.01</v>
      </c>
      <c r="T51" s="218"/>
      <c r="U51" s="218"/>
      <c r="V51" s="200">
        <f>ROUND((SUM(V40:V50))/1,2)</f>
        <v>0</v>
      </c>
      <c r="W51" s="145"/>
      <c r="X51" s="145"/>
      <c r="Y51" s="145"/>
      <c r="Z51" s="145"/>
    </row>
    <row r="52" spans="1:26" x14ac:dyDescent="0.25">
      <c r="A52" s="1"/>
      <c r="B52" s="212"/>
      <c r="C52" s="212"/>
      <c r="D52" s="212"/>
      <c r="E52" s="212"/>
      <c r="F52" s="213"/>
      <c r="G52" s="224"/>
      <c r="H52" s="224"/>
      <c r="I52" s="224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221"/>
      <c r="U52" s="221"/>
      <c r="V52" s="198"/>
    </row>
    <row r="53" spans="1:26" x14ac:dyDescent="0.25">
      <c r="A53" s="148"/>
      <c r="B53" s="207"/>
      <c r="C53" s="207"/>
      <c r="D53" s="207" t="s">
        <v>73</v>
      </c>
      <c r="E53" s="207"/>
      <c r="F53" s="208"/>
      <c r="G53" s="219"/>
      <c r="H53" s="219"/>
      <c r="I53" s="219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218"/>
      <c r="U53" s="218"/>
      <c r="V53" s="195"/>
      <c r="W53" s="145"/>
      <c r="X53" s="145"/>
      <c r="Y53" s="145"/>
      <c r="Z53" s="145"/>
    </row>
    <row r="54" spans="1:26" ht="24.95" customHeight="1" x14ac:dyDescent="0.25">
      <c r="A54" s="159"/>
      <c r="B54" s="209" t="s">
        <v>150</v>
      </c>
      <c r="C54" s="210" t="s">
        <v>151</v>
      </c>
      <c r="D54" s="209" t="s">
        <v>152</v>
      </c>
      <c r="E54" s="209" t="s">
        <v>120</v>
      </c>
      <c r="F54" s="211">
        <v>31.135000000000002</v>
      </c>
      <c r="G54" s="220">
        <v>0</v>
      </c>
      <c r="H54" s="220">
        <v>0</v>
      </c>
      <c r="I54" s="220">
        <f t="shared" ref="I54:I62" si="10">ROUND(F54*(G54+H54),2)</f>
        <v>0</v>
      </c>
      <c r="J54" s="197">
        <f t="shared" ref="J54:J62" si="11">ROUND(F54*(N54),2)</f>
        <v>0</v>
      </c>
      <c r="K54" s="198">
        <f t="shared" ref="K54:K62" si="12">ROUND(F54*(O54),2)</f>
        <v>0</v>
      </c>
      <c r="L54" s="198">
        <f t="shared" ref="L54:L62" si="13">ROUND(F54*(G54),2)</f>
        <v>0</v>
      </c>
      <c r="M54" s="198">
        <f t="shared" ref="M54:M62" si="14">ROUND(F54*(H54),2)</f>
        <v>0</v>
      </c>
      <c r="N54" s="198">
        <v>0</v>
      </c>
      <c r="O54" s="198"/>
      <c r="P54" s="196">
        <v>4.0000000000000003E-5</v>
      </c>
      <c r="Q54" s="199"/>
      <c r="R54" s="199">
        <v>4.0000000000000003E-5</v>
      </c>
      <c r="S54" s="195">
        <f>ROUND(F54*(P54),3)</f>
        <v>1E-3</v>
      </c>
      <c r="T54" s="221"/>
      <c r="U54" s="221"/>
      <c r="V54" s="196"/>
      <c r="Z54">
        <v>0</v>
      </c>
    </row>
    <row r="55" spans="1:26" ht="24.95" customHeight="1" x14ac:dyDescent="0.25">
      <c r="A55" s="159"/>
      <c r="B55" s="209" t="s">
        <v>150</v>
      </c>
      <c r="C55" s="210" t="s">
        <v>153</v>
      </c>
      <c r="D55" s="209" t="s">
        <v>154</v>
      </c>
      <c r="E55" s="209" t="s">
        <v>95</v>
      </c>
      <c r="F55" s="211">
        <v>59.13</v>
      </c>
      <c r="G55" s="220">
        <v>0</v>
      </c>
      <c r="H55" s="220">
        <v>0</v>
      </c>
      <c r="I55" s="220">
        <f t="shared" si="10"/>
        <v>0</v>
      </c>
      <c r="J55" s="197">
        <f t="shared" si="11"/>
        <v>0</v>
      </c>
      <c r="K55" s="198">
        <f t="shared" si="12"/>
        <v>0</v>
      </c>
      <c r="L55" s="198">
        <f t="shared" si="13"/>
        <v>0</v>
      </c>
      <c r="M55" s="198">
        <f t="shared" si="14"/>
        <v>0</v>
      </c>
      <c r="N55" s="198">
        <v>0</v>
      </c>
      <c r="O55" s="198"/>
      <c r="P55" s="196">
        <v>2.3000000000000001E-4</v>
      </c>
      <c r="Q55" s="199"/>
      <c r="R55" s="199">
        <v>2.3000000000000001E-4</v>
      </c>
      <c r="S55" s="195">
        <f>ROUND(F55*(P55),3)</f>
        <v>1.4E-2</v>
      </c>
      <c r="T55" s="221"/>
      <c r="U55" s="221"/>
      <c r="V55" s="196"/>
      <c r="Z55">
        <v>0</v>
      </c>
    </row>
    <row r="56" spans="1:26" ht="24.95" customHeight="1" x14ac:dyDescent="0.25">
      <c r="A56" s="159"/>
      <c r="B56" s="209" t="s">
        <v>150</v>
      </c>
      <c r="C56" s="210" t="s">
        <v>155</v>
      </c>
      <c r="D56" s="209" t="s">
        <v>156</v>
      </c>
      <c r="E56" s="209" t="s">
        <v>95</v>
      </c>
      <c r="F56" s="211">
        <v>59.13</v>
      </c>
      <c r="G56" s="220">
        <v>0</v>
      </c>
      <c r="H56" s="220">
        <v>0</v>
      </c>
      <c r="I56" s="220">
        <f t="shared" si="10"/>
        <v>0</v>
      </c>
      <c r="J56" s="197">
        <f t="shared" si="11"/>
        <v>0</v>
      </c>
      <c r="K56" s="198">
        <f t="shared" si="12"/>
        <v>0</v>
      </c>
      <c r="L56" s="198">
        <f t="shared" si="13"/>
        <v>0</v>
      </c>
      <c r="M56" s="198">
        <f t="shared" si="14"/>
        <v>0</v>
      </c>
      <c r="N56" s="198">
        <v>0</v>
      </c>
      <c r="O56" s="198"/>
      <c r="P56" s="199"/>
      <c r="Q56" s="199"/>
      <c r="R56" s="199"/>
      <c r="S56" s="195"/>
      <c r="T56" s="221"/>
      <c r="U56" s="221"/>
      <c r="V56" s="196"/>
      <c r="Z56">
        <v>0</v>
      </c>
    </row>
    <row r="57" spans="1:26" ht="24.95" customHeight="1" x14ac:dyDescent="0.25">
      <c r="A57" s="159"/>
      <c r="B57" s="209" t="s">
        <v>150</v>
      </c>
      <c r="C57" s="210" t="s">
        <v>157</v>
      </c>
      <c r="D57" s="209" t="s">
        <v>158</v>
      </c>
      <c r="E57" s="209" t="s">
        <v>120</v>
      </c>
      <c r="F57" s="211">
        <v>64.05</v>
      </c>
      <c r="G57" s="220">
        <v>0</v>
      </c>
      <c r="H57" s="220">
        <v>0</v>
      </c>
      <c r="I57" s="220">
        <f t="shared" si="10"/>
        <v>0</v>
      </c>
      <c r="J57" s="197">
        <f t="shared" si="11"/>
        <v>0</v>
      </c>
      <c r="K57" s="198">
        <f t="shared" si="12"/>
        <v>0</v>
      </c>
      <c r="L57" s="198">
        <f t="shared" si="13"/>
        <v>0</v>
      </c>
      <c r="M57" s="198">
        <f t="shared" si="14"/>
        <v>0</v>
      </c>
      <c r="N57" s="198">
        <v>0</v>
      </c>
      <c r="O57" s="198"/>
      <c r="P57" s="196">
        <v>3.0000000000000001E-5</v>
      </c>
      <c r="Q57" s="199"/>
      <c r="R57" s="199">
        <v>3.0000000000000001E-5</v>
      </c>
      <c r="S57" s="195">
        <f>ROUND(F57*(P57),3)</f>
        <v>2E-3</v>
      </c>
      <c r="T57" s="221"/>
      <c r="U57" s="221"/>
      <c r="V57" s="196"/>
      <c r="Z57">
        <v>0</v>
      </c>
    </row>
    <row r="58" spans="1:26" ht="24.95" customHeight="1" x14ac:dyDescent="0.25">
      <c r="A58" s="159"/>
      <c r="B58" s="209" t="s">
        <v>150</v>
      </c>
      <c r="C58" s="210" t="s">
        <v>159</v>
      </c>
      <c r="D58" s="209" t="s">
        <v>160</v>
      </c>
      <c r="E58" s="209" t="s">
        <v>95</v>
      </c>
      <c r="F58" s="211">
        <v>59.13</v>
      </c>
      <c r="G58" s="220">
        <v>0</v>
      </c>
      <c r="H58" s="220">
        <v>0</v>
      </c>
      <c r="I58" s="220">
        <f t="shared" si="10"/>
        <v>0</v>
      </c>
      <c r="J58" s="197">
        <f t="shared" si="11"/>
        <v>0</v>
      </c>
      <c r="K58" s="198">
        <f t="shared" si="12"/>
        <v>0</v>
      </c>
      <c r="L58" s="198">
        <f t="shared" si="13"/>
        <v>0</v>
      </c>
      <c r="M58" s="198">
        <f t="shared" si="14"/>
        <v>0</v>
      </c>
      <c r="N58" s="198">
        <v>0</v>
      </c>
      <c r="O58" s="198"/>
      <c r="P58" s="199"/>
      <c r="Q58" s="199"/>
      <c r="R58" s="199"/>
      <c r="S58" s="195"/>
      <c r="T58" s="221"/>
      <c r="U58" s="221"/>
      <c r="V58" s="196"/>
      <c r="Z58">
        <v>0</v>
      </c>
    </row>
    <row r="59" spans="1:26" ht="24.95" customHeight="1" x14ac:dyDescent="0.25">
      <c r="A59" s="159"/>
      <c r="B59" s="209" t="s">
        <v>150</v>
      </c>
      <c r="C59" s="210" t="s">
        <v>161</v>
      </c>
      <c r="D59" s="209" t="s">
        <v>162</v>
      </c>
      <c r="E59" s="209" t="s">
        <v>136</v>
      </c>
      <c r="F59" s="211">
        <v>0.4</v>
      </c>
      <c r="G59" s="220">
        <v>0</v>
      </c>
      <c r="H59" s="220">
        <v>0</v>
      </c>
      <c r="I59" s="220">
        <f t="shared" si="10"/>
        <v>0</v>
      </c>
      <c r="J59" s="197">
        <f t="shared" si="11"/>
        <v>0</v>
      </c>
      <c r="K59" s="198">
        <f t="shared" si="12"/>
        <v>0</v>
      </c>
      <c r="L59" s="198">
        <f t="shared" si="13"/>
        <v>0</v>
      </c>
      <c r="M59" s="198">
        <f t="shared" si="14"/>
        <v>0</v>
      </c>
      <c r="N59" s="198">
        <v>0</v>
      </c>
      <c r="O59" s="198"/>
      <c r="P59" s="199"/>
      <c r="Q59" s="199"/>
      <c r="R59" s="199"/>
      <c r="S59" s="195"/>
      <c r="T59" s="221"/>
      <c r="U59" s="221"/>
      <c r="V59" s="196"/>
      <c r="Z59">
        <v>0</v>
      </c>
    </row>
    <row r="60" spans="1:26" ht="35.1" customHeight="1" x14ac:dyDescent="0.25">
      <c r="A60" s="159"/>
      <c r="B60" s="209" t="s">
        <v>163</v>
      </c>
      <c r="C60" s="210" t="s">
        <v>164</v>
      </c>
      <c r="D60" s="209" t="s">
        <v>165</v>
      </c>
      <c r="E60" s="209" t="s">
        <v>95</v>
      </c>
      <c r="F60" s="211">
        <v>59.13</v>
      </c>
      <c r="G60" s="220">
        <v>0</v>
      </c>
      <c r="H60" s="220">
        <v>0</v>
      </c>
      <c r="I60" s="220">
        <f t="shared" si="10"/>
        <v>0</v>
      </c>
      <c r="J60" s="197">
        <f t="shared" si="11"/>
        <v>0</v>
      </c>
      <c r="K60" s="198">
        <f t="shared" si="12"/>
        <v>0</v>
      </c>
      <c r="L60" s="198">
        <f t="shared" si="13"/>
        <v>0</v>
      </c>
      <c r="M60" s="198">
        <f t="shared" si="14"/>
        <v>0</v>
      </c>
      <c r="N60" s="198">
        <v>0</v>
      </c>
      <c r="O60" s="198"/>
      <c r="P60" s="199"/>
      <c r="Q60" s="199"/>
      <c r="R60" s="199"/>
      <c r="S60" s="195"/>
      <c r="T60" s="221"/>
      <c r="U60" s="221"/>
      <c r="V60" s="196"/>
      <c r="Z60">
        <v>0</v>
      </c>
    </row>
    <row r="61" spans="1:26" ht="24.95" customHeight="1" x14ac:dyDescent="0.25">
      <c r="A61" s="159"/>
      <c r="B61" s="209" t="s">
        <v>166</v>
      </c>
      <c r="C61" s="210" t="s">
        <v>167</v>
      </c>
      <c r="D61" s="209" t="s">
        <v>168</v>
      </c>
      <c r="E61" s="209" t="s">
        <v>120</v>
      </c>
      <c r="F61" s="211">
        <v>34.249000000000002</v>
      </c>
      <c r="G61" s="220">
        <v>0</v>
      </c>
      <c r="H61" s="220">
        <v>0</v>
      </c>
      <c r="I61" s="220">
        <f t="shared" si="10"/>
        <v>0</v>
      </c>
      <c r="J61" s="197">
        <f t="shared" si="11"/>
        <v>0</v>
      </c>
      <c r="K61" s="198">
        <f t="shared" si="12"/>
        <v>0</v>
      </c>
      <c r="L61" s="198">
        <f t="shared" si="13"/>
        <v>0</v>
      </c>
      <c r="M61" s="198">
        <f t="shared" si="14"/>
        <v>0</v>
      </c>
      <c r="N61" s="198">
        <v>0</v>
      </c>
      <c r="O61" s="198"/>
      <c r="P61" s="199"/>
      <c r="Q61" s="199"/>
      <c r="R61" s="199"/>
      <c r="S61" s="195"/>
      <c r="T61" s="221"/>
      <c r="U61" s="221"/>
      <c r="V61" s="196"/>
      <c r="Z61">
        <v>0</v>
      </c>
    </row>
    <row r="62" spans="1:26" ht="24.95" customHeight="1" x14ac:dyDescent="0.25">
      <c r="A62" s="159"/>
      <c r="B62" s="209" t="s">
        <v>169</v>
      </c>
      <c r="C62" s="210" t="s">
        <v>170</v>
      </c>
      <c r="D62" s="209" t="s">
        <v>171</v>
      </c>
      <c r="E62" s="209" t="s">
        <v>95</v>
      </c>
      <c r="F62" s="211">
        <v>68</v>
      </c>
      <c r="G62" s="220">
        <v>0</v>
      </c>
      <c r="H62" s="220">
        <v>0</v>
      </c>
      <c r="I62" s="220">
        <f t="shared" si="10"/>
        <v>0</v>
      </c>
      <c r="J62" s="197">
        <f t="shared" si="11"/>
        <v>0</v>
      </c>
      <c r="K62" s="198">
        <f t="shared" si="12"/>
        <v>0</v>
      </c>
      <c r="L62" s="198">
        <f t="shared" si="13"/>
        <v>0</v>
      </c>
      <c r="M62" s="198">
        <f t="shared" si="14"/>
        <v>0</v>
      </c>
      <c r="N62" s="198">
        <v>0</v>
      </c>
      <c r="O62" s="198"/>
      <c r="P62" s="196">
        <v>3.5999999999999999E-3</v>
      </c>
      <c r="Q62" s="199"/>
      <c r="R62" s="199">
        <v>3.5999999999999999E-3</v>
      </c>
      <c r="S62" s="195">
        <f>ROUND(F62*(P62),3)</f>
        <v>0.245</v>
      </c>
      <c r="T62" s="221"/>
      <c r="U62" s="221"/>
      <c r="V62" s="196"/>
      <c r="Z62">
        <v>0</v>
      </c>
    </row>
    <row r="63" spans="1:26" x14ac:dyDescent="0.25">
      <c r="A63" s="148"/>
      <c r="B63" s="207"/>
      <c r="C63" s="207"/>
      <c r="D63" s="207" t="s">
        <v>73</v>
      </c>
      <c r="E63" s="207"/>
      <c r="F63" s="208"/>
      <c r="G63" s="222">
        <f>ROUND((SUM(L53:L62))/1,2)</f>
        <v>0</v>
      </c>
      <c r="H63" s="222">
        <f>ROUND((SUM(M53:M62))/1,2)</f>
        <v>0</v>
      </c>
      <c r="I63" s="222">
        <f>ROUND((SUM(I53:I62))/1,2)</f>
        <v>0</v>
      </c>
      <c r="J63" s="195"/>
      <c r="K63" s="195"/>
      <c r="L63" s="195">
        <f>ROUND((SUM(L53:L62))/1,2)</f>
        <v>0</v>
      </c>
      <c r="M63" s="195">
        <f>ROUND((SUM(M53:M62))/1,2)</f>
        <v>0</v>
      </c>
      <c r="N63" s="195"/>
      <c r="O63" s="195"/>
      <c r="P63" s="223"/>
      <c r="Q63" s="195"/>
      <c r="R63" s="195"/>
      <c r="S63" s="223">
        <f>ROUND((SUM(S53:S62))/1,2)</f>
        <v>0.26</v>
      </c>
      <c r="T63" s="218"/>
      <c r="U63" s="218"/>
      <c r="V63" s="200">
        <f>ROUND((SUM(V53:V62))/1,2)</f>
        <v>0</v>
      </c>
      <c r="W63" s="145"/>
      <c r="X63" s="145"/>
      <c r="Y63" s="145"/>
      <c r="Z63" s="145"/>
    </row>
    <row r="64" spans="1:26" x14ac:dyDescent="0.25">
      <c r="A64" s="1"/>
      <c r="B64" s="212"/>
      <c r="C64" s="212"/>
      <c r="D64" s="212"/>
      <c r="E64" s="212"/>
      <c r="F64" s="213"/>
      <c r="G64" s="224"/>
      <c r="H64" s="224"/>
      <c r="I64" s="224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221"/>
      <c r="U64" s="221"/>
      <c r="V64" s="198"/>
    </row>
    <row r="65" spans="1:26" x14ac:dyDescent="0.25">
      <c r="A65" s="148"/>
      <c r="B65" s="207"/>
      <c r="C65" s="207"/>
      <c r="D65" s="207" t="s">
        <v>74</v>
      </c>
      <c r="E65" s="207"/>
      <c r="F65" s="208"/>
      <c r="G65" s="219"/>
      <c r="H65" s="219"/>
      <c r="I65" s="219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218"/>
      <c r="U65" s="218"/>
      <c r="V65" s="195"/>
      <c r="W65" s="145"/>
      <c r="X65" s="145"/>
      <c r="Y65" s="145"/>
      <c r="Z65" s="145"/>
    </row>
    <row r="66" spans="1:26" ht="24.95" customHeight="1" x14ac:dyDescent="0.25">
      <c r="A66" s="159"/>
      <c r="B66" s="209" t="s">
        <v>172</v>
      </c>
      <c r="C66" s="210" t="s">
        <v>173</v>
      </c>
      <c r="D66" s="209" t="s">
        <v>174</v>
      </c>
      <c r="E66" s="209" t="s">
        <v>95</v>
      </c>
      <c r="F66" s="211">
        <v>2.2200000000000002</v>
      </c>
      <c r="G66" s="220">
        <v>0</v>
      </c>
      <c r="H66" s="220">
        <v>0</v>
      </c>
      <c r="I66" s="220">
        <f t="shared" ref="I66:I71" si="15">ROUND(F66*(G66+H66),2)</f>
        <v>0</v>
      </c>
      <c r="J66" s="197">
        <f t="shared" ref="J66:J71" si="16">ROUND(F66*(N66),2)</f>
        <v>0</v>
      </c>
      <c r="K66" s="198">
        <f t="shared" ref="K66:K71" si="17">ROUND(F66*(O66),2)</f>
        <v>0</v>
      </c>
      <c r="L66" s="198">
        <f t="shared" ref="L66:L71" si="18">ROUND(F66*(G66),2)</f>
        <v>0</v>
      </c>
      <c r="M66" s="198">
        <f t="shared" ref="M66:M71" si="19">ROUND(F66*(H66),2)</f>
        <v>0</v>
      </c>
      <c r="N66" s="198">
        <v>0</v>
      </c>
      <c r="O66" s="198"/>
      <c r="P66" s="196">
        <v>2.9458560000000002E-3</v>
      </c>
      <c r="Q66" s="199"/>
      <c r="R66" s="199">
        <v>2.9458560000000002E-3</v>
      </c>
      <c r="S66" s="195">
        <f>ROUND(F66*(P66),3)</f>
        <v>7.0000000000000001E-3</v>
      </c>
      <c r="T66" s="221"/>
      <c r="U66" s="221"/>
      <c r="V66" s="196"/>
      <c r="Z66">
        <v>0</v>
      </c>
    </row>
    <row r="67" spans="1:26" ht="24.95" customHeight="1" x14ac:dyDescent="0.25">
      <c r="A67" s="159"/>
      <c r="B67" s="209" t="s">
        <v>172</v>
      </c>
      <c r="C67" s="210" t="s">
        <v>175</v>
      </c>
      <c r="D67" s="209" t="s">
        <v>176</v>
      </c>
      <c r="E67" s="209" t="s">
        <v>95</v>
      </c>
      <c r="F67" s="211">
        <v>2.2200000000000002</v>
      </c>
      <c r="G67" s="220">
        <v>0</v>
      </c>
      <c r="H67" s="220">
        <v>0</v>
      </c>
      <c r="I67" s="220">
        <f t="shared" si="15"/>
        <v>0</v>
      </c>
      <c r="J67" s="197">
        <f t="shared" si="16"/>
        <v>0</v>
      </c>
      <c r="K67" s="198">
        <f t="shared" si="17"/>
        <v>0</v>
      </c>
      <c r="L67" s="198">
        <f t="shared" si="18"/>
        <v>0</v>
      </c>
      <c r="M67" s="198">
        <f t="shared" si="19"/>
        <v>0</v>
      </c>
      <c r="N67" s="198">
        <v>0</v>
      </c>
      <c r="O67" s="198"/>
      <c r="P67" s="196">
        <v>9.3000000000000005E-4</v>
      </c>
      <c r="Q67" s="199"/>
      <c r="R67" s="199">
        <v>9.3000000000000005E-4</v>
      </c>
      <c r="S67" s="195">
        <f>ROUND(F67*(P67),3)</f>
        <v>2E-3</v>
      </c>
      <c r="T67" s="221"/>
      <c r="U67" s="221"/>
      <c r="V67" s="196"/>
      <c r="Z67">
        <v>0</v>
      </c>
    </row>
    <row r="68" spans="1:26" ht="24.95" customHeight="1" x14ac:dyDescent="0.25">
      <c r="A68" s="159"/>
      <c r="B68" s="209" t="s">
        <v>172</v>
      </c>
      <c r="C68" s="210" t="s">
        <v>177</v>
      </c>
      <c r="D68" s="209" t="s">
        <v>178</v>
      </c>
      <c r="E68" s="209" t="s">
        <v>136</v>
      </c>
      <c r="F68" s="211">
        <v>2.2999999999999998</v>
      </c>
      <c r="G68" s="220">
        <v>0</v>
      </c>
      <c r="H68" s="220">
        <v>0</v>
      </c>
      <c r="I68" s="220">
        <f t="shared" si="15"/>
        <v>0</v>
      </c>
      <c r="J68" s="197">
        <f t="shared" si="16"/>
        <v>0</v>
      </c>
      <c r="K68" s="198">
        <f t="shared" si="17"/>
        <v>0</v>
      </c>
      <c r="L68" s="198">
        <f t="shared" si="18"/>
        <v>0</v>
      </c>
      <c r="M68" s="198">
        <f t="shared" si="19"/>
        <v>0</v>
      </c>
      <c r="N68" s="198">
        <v>0</v>
      </c>
      <c r="O68" s="198"/>
      <c r="P68" s="199"/>
      <c r="Q68" s="199"/>
      <c r="R68" s="199"/>
      <c r="S68" s="195"/>
      <c r="T68" s="221"/>
      <c r="U68" s="221"/>
      <c r="V68" s="196"/>
      <c r="Z68">
        <v>0</v>
      </c>
    </row>
    <row r="69" spans="1:26" ht="24.95" customHeight="1" x14ac:dyDescent="0.25">
      <c r="A69" s="159"/>
      <c r="B69" s="209" t="s">
        <v>146</v>
      </c>
      <c r="C69" s="210" t="s">
        <v>179</v>
      </c>
      <c r="D69" s="209" t="s">
        <v>180</v>
      </c>
      <c r="E69" s="209" t="s">
        <v>181</v>
      </c>
      <c r="F69" s="211">
        <v>11.1</v>
      </c>
      <c r="G69" s="220">
        <v>0</v>
      </c>
      <c r="H69" s="220">
        <v>0</v>
      </c>
      <c r="I69" s="220">
        <f t="shared" si="15"/>
        <v>0</v>
      </c>
      <c r="J69" s="197">
        <f t="shared" si="16"/>
        <v>0</v>
      </c>
      <c r="K69" s="198">
        <f t="shared" si="17"/>
        <v>0</v>
      </c>
      <c r="L69" s="198">
        <f t="shared" si="18"/>
        <v>0</v>
      </c>
      <c r="M69" s="198">
        <f t="shared" si="19"/>
        <v>0</v>
      </c>
      <c r="N69" s="198">
        <v>0</v>
      </c>
      <c r="O69" s="198"/>
      <c r="P69" s="199"/>
      <c r="Q69" s="199"/>
      <c r="R69" s="199"/>
      <c r="S69" s="195"/>
      <c r="T69" s="221"/>
      <c r="U69" s="221"/>
      <c r="V69" s="196"/>
      <c r="Z69">
        <v>0</v>
      </c>
    </row>
    <row r="70" spans="1:26" ht="24.95" customHeight="1" x14ac:dyDescent="0.25">
      <c r="A70" s="159"/>
      <c r="B70" s="209" t="s">
        <v>146</v>
      </c>
      <c r="C70" s="210" t="s">
        <v>182</v>
      </c>
      <c r="D70" s="209" t="s">
        <v>183</v>
      </c>
      <c r="E70" s="209" t="s">
        <v>181</v>
      </c>
      <c r="F70" s="211">
        <v>2.2200000000000002</v>
      </c>
      <c r="G70" s="220">
        <v>0</v>
      </c>
      <c r="H70" s="220">
        <v>0</v>
      </c>
      <c r="I70" s="220">
        <f t="shared" si="15"/>
        <v>0</v>
      </c>
      <c r="J70" s="197">
        <f t="shared" si="16"/>
        <v>0</v>
      </c>
      <c r="K70" s="198">
        <f t="shared" si="17"/>
        <v>0</v>
      </c>
      <c r="L70" s="198">
        <f t="shared" si="18"/>
        <v>0</v>
      </c>
      <c r="M70" s="198">
        <f t="shared" si="19"/>
        <v>0</v>
      </c>
      <c r="N70" s="198">
        <v>0</v>
      </c>
      <c r="O70" s="198"/>
      <c r="P70" s="199"/>
      <c r="Q70" s="199"/>
      <c r="R70" s="199"/>
      <c r="S70" s="195"/>
      <c r="T70" s="221"/>
      <c r="U70" s="221"/>
      <c r="V70" s="196"/>
      <c r="Z70">
        <v>0</v>
      </c>
    </row>
    <row r="71" spans="1:26" ht="24.95" customHeight="1" x14ac:dyDescent="0.25">
      <c r="A71" s="159"/>
      <c r="B71" s="209" t="s">
        <v>184</v>
      </c>
      <c r="C71" s="210" t="s">
        <v>185</v>
      </c>
      <c r="D71" s="209" t="s">
        <v>186</v>
      </c>
      <c r="E71" s="209" t="s">
        <v>95</v>
      </c>
      <c r="F71" s="211">
        <v>2.4420000000000002</v>
      </c>
      <c r="G71" s="220">
        <v>0</v>
      </c>
      <c r="H71" s="220">
        <v>0</v>
      </c>
      <c r="I71" s="220">
        <f t="shared" si="15"/>
        <v>0</v>
      </c>
      <c r="J71" s="197">
        <f t="shared" si="16"/>
        <v>0</v>
      </c>
      <c r="K71" s="198">
        <f t="shared" si="17"/>
        <v>0</v>
      </c>
      <c r="L71" s="198">
        <f t="shared" si="18"/>
        <v>0</v>
      </c>
      <c r="M71" s="198">
        <f t="shared" si="19"/>
        <v>0</v>
      </c>
      <c r="N71" s="198">
        <v>0</v>
      </c>
      <c r="O71" s="198"/>
      <c r="P71" s="196">
        <v>2.1000000000000001E-2</v>
      </c>
      <c r="Q71" s="199"/>
      <c r="R71" s="199">
        <v>2.1000000000000001E-2</v>
      </c>
      <c r="S71" s="195">
        <f>ROUND(F71*(P71),3)</f>
        <v>5.0999999999999997E-2</v>
      </c>
      <c r="T71" s="221"/>
      <c r="U71" s="221"/>
      <c r="V71" s="196"/>
      <c r="Z71">
        <v>0</v>
      </c>
    </row>
    <row r="72" spans="1:26" x14ac:dyDescent="0.25">
      <c r="A72" s="148"/>
      <c r="B72" s="207"/>
      <c r="C72" s="207"/>
      <c r="D72" s="207" t="s">
        <v>74</v>
      </c>
      <c r="E72" s="207"/>
      <c r="F72" s="208"/>
      <c r="G72" s="222">
        <f>ROUND((SUM(L65:L71))/1,2)</f>
        <v>0</v>
      </c>
      <c r="H72" s="222">
        <f>ROUND((SUM(M65:M71))/1,2)</f>
        <v>0</v>
      </c>
      <c r="I72" s="222">
        <f>ROUND((SUM(I65:I71))/1,2)</f>
        <v>0</v>
      </c>
      <c r="J72" s="195"/>
      <c r="K72" s="195"/>
      <c r="L72" s="195">
        <f>ROUND((SUM(L65:L71))/1,2)</f>
        <v>0</v>
      </c>
      <c r="M72" s="195">
        <f>ROUND((SUM(M65:M71))/1,2)</f>
        <v>0</v>
      </c>
      <c r="N72" s="195"/>
      <c r="O72" s="195"/>
      <c r="P72" s="223"/>
      <c r="Q72" s="195"/>
      <c r="R72" s="195"/>
      <c r="S72" s="223">
        <f>ROUND((SUM(S65:S71))/1,2)</f>
        <v>0.06</v>
      </c>
      <c r="T72" s="218"/>
      <c r="U72" s="218"/>
      <c r="V72" s="200">
        <f>ROUND((SUM(V65:V71))/1,2)</f>
        <v>0</v>
      </c>
      <c r="W72" s="145"/>
      <c r="X72" s="145"/>
      <c r="Y72" s="145"/>
      <c r="Z72" s="145"/>
    </row>
    <row r="73" spans="1:26" x14ac:dyDescent="0.25">
      <c r="A73" s="1"/>
      <c r="B73" s="212"/>
      <c r="C73" s="212"/>
      <c r="D73" s="212"/>
      <c r="E73" s="212"/>
      <c r="F73" s="213"/>
      <c r="G73" s="224"/>
      <c r="H73" s="224"/>
      <c r="I73" s="224"/>
      <c r="J73" s="198"/>
      <c r="K73" s="198"/>
      <c r="L73" s="198"/>
      <c r="M73" s="198"/>
      <c r="N73" s="198"/>
      <c r="O73" s="198"/>
      <c r="P73" s="198"/>
      <c r="Q73" s="198"/>
      <c r="R73" s="198"/>
      <c r="S73" s="198"/>
      <c r="T73" s="221"/>
      <c r="U73" s="221"/>
      <c r="V73" s="198"/>
    </row>
    <row r="74" spans="1:26" x14ac:dyDescent="0.25">
      <c r="A74" s="148"/>
      <c r="B74" s="207"/>
      <c r="C74" s="207"/>
      <c r="D74" s="214" t="s">
        <v>69</v>
      </c>
      <c r="E74" s="207"/>
      <c r="F74" s="208"/>
      <c r="G74" s="222">
        <f>ROUND((SUM(L31:L73))/2,2)</f>
        <v>0</v>
      </c>
      <c r="H74" s="222">
        <f>ROUND((SUM(M31:M73))/2,2)</f>
        <v>0</v>
      </c>
      <c r="I74" s="222">
        <f>ROUND((SUM(I31:I73))/2,2)</f>
        <v>0</v>
      </c>
      <c r="J74" s="219"/>
      <c r="K74" s="195"/>
      <c r="L74" s="219">
        <f>ROUND((SUM(L31:L73))/2,2)</f>
        <v>0</v>
      </c>
      <c r="M74" s="219">
        <f>ROUND((SUM(M31:M73))/2,2)</f>
        <v>0</v>
      </c>
      <c r="N74" s="195"/>
      <c r="O74" s="195"/>
      <c r="P74" s="223"/>
      <c r="Q74" s="195"/>
      <c r="R74" s="195"/>
      <c r="S74" s="223">
        <f>ROUND((SUM(S31:S73))/2,2)</f>
        <v>0.34</v>
      </c>
      <c r="T74" s="218"/>
      <c r="U74" s="218"/>
      <c r="V74" s="200">
        <f>ROUND((SUM(V31:V73))/2,2)</f>
        <v>0</v>
      </c>
    </row>
    <row r="75" spans="1:26" x14ac:dyDescent="0.25">
      <c r="A75" s="1"/>
      <c r="B75" s="212"/>
      <c r="C75" s="212"/>
      <c r="D75" s="212"/>
      <c r="E75" s="212"/>
      <c r="F75" s="213"/>
      <c r="G75" s="224"/>
      <c r="H75" s="224"/>
      <c r="I75" s="224"/>
      <c r="J75" s="198"/>
      <c r="K75" s="198"/>
      <c r="L75" s="198"/>
      <c r="M75" s="198"/>
      <c r="N75" s="198"/>
      <c r="O75" s="198"/>
      <c r="P75" s="198"/>
      <c r="Q75" s="198"/>
      <c r="R75" s="198"/>
      <c r="S75" s="198"/>
      <c r="T75" s="221"/>
      <c r="U75" s="221"/>
      <c r="V75" s="198"/>
    </row>
    <row r="76" spans="1:26" x14ac:dyDescent="0.25">
      <c r="A76" s="148"/>
      <c r="B76" s="207"/>
      <c r="C76" s="207"/>
      <c r="D76" s="214" t="s">
        <v>75</v>
      </c>
      <c r="E76" s="207"/>
      <c r="F76" s="208"/>
      <c r="G76" s="219"/>
      <c r="H76" s="219"/>
      <c r="I76" s="219"/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218"/>
      <c r="U76" s="218"/>
      <c r="V76" s="195"/>
      <c r="W76" s="145"/>
      <c r="X76" s="145"/>
      <c r="Y76" s="145"/>
      <c r="Z76" s="145"/>
    </row>
    <row r="77" spans="1:26" x14ac:dyDescent="0.25">
      <c r="A77" s="148"/>
      <c r="B77" s="207"/>
      <c r="C77" s="207"/>
      <c r="D77" s="207" t="s">
        <v>76</v>
      </c>
      <c r="E77" s="207"/>
      <c r="F77" s="208"/>
      <c r="G77" s="219"/>
      <c r="H77" s="219"/>
      <c r="I77" s="219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218"/>
      <c r="U77" s="218"/>
      <c r="V77" s="195"/>
      <c r="W77" s="145"/>
      <c r="X77" s="145"/>
      <c r="Y77" s="145"/>
      <c r="Z77" s="145"/>
    </row>
    <row r="78" spans="1:26" ht="24.95" customHeight="1" x14ac:dyDescent="0.25">
      <c r="A78" s="159"/>
      <c r="B78" s="209" t="s">
        <v>187</v>
      </c>
      <c r="C78" s="210" t="s">
        <v>188</v>
      </c>
      <c r="D78" s="209" t="s">
        <v>189</v>
      </c>
      <c r="E78" s="209" t="s">
        <v>190</v>
      </c>
      <c r="F78" s="211">
        <v>1</v>
      </c>
      <c r="G78" s="220">
        <v>0</v>
      </c>
      <c r="H78" s="220">
        <v>0</v>
      </c>
      <c r="I78" s="220">
        <f>ROUND(F78*(G78+H78),2)</f>
        <v>0</v>
      </c>
      <c r="J78" s="197">
        <f>ROUND(F78*(N78),2)</f>
        <v>0</v>
      </c>
      <c r="K78" s="198">
        <f>ROUND(F78*(O78),2)</f>
        <v>0</v>
      </c>
      <c r="L78" s="198">
        <f>ROUND(F78*(G78),2)</f>
        <v>0</v>
      </c>
      <c r="M78" s="198">
        <f>ROUND(F78*(H78),2)</f>
        <v>0</v>
      </c>
      <c r="N78" s="198">
        <v>0</v>
      </c>
      <c r="O78" s="198"/>
      <c r="P78" s="199"/>
      <c r="Q78" s="199"/>
      <c r="R78" s="199"/>
      <c r="S78" s="195"/>
      <c r="T78" s="221"/>
      <c r="U78" s="221"/>
      <c r="V78" s="196"/>
      <c r="Z78">
        <v>0</v>
      </c>
    </row>
    <row r="79" spans="1:26" x14ac:dyDescent="0.25">
      <c r="A79" s="148"/>
      <c r="B79" s="207"/>
      <c r="C79" s="207"/>
      <c r="D79" s="207" t="s">
        <v>76</v>
      </c>
      <c r="E79" s="207"/>
      <c r="F79" s="208"/>
      <c r="G79" s="222">
        <f>ROUND((SUM(L77:L78))/1,2)</f>
        <v>0</v>
      </c>
      <c r="H79" s="222">
        <f>ROUND((SUM(M77:M78))/1,2)</f>
        <v>0</v>
      </c>
      <c r="I79" s="222">
        <f>ROUND((SUM(I77:I78))/1,2)</f>
        <v>0</v>
      </c>
      <c r="J79" s="195"/>
      <c r="K79" s="195"/>
      <c r="L79" s="195">
        <f>ROUND((SUM(L77:L78))/1,2)</f>
        <v>0</v>
      </c>
      <c r="M79" s="195">
        <f>ROUND((SUM(M77:M78))/1,2)</f>
        <v>0</v>
      </c>
      <c r="N79" s="195"/>
      <c r="O79" s="195"/>
      <c r="P79" s="223"/>
      <c r="Q79" s="198"/>
      <c r="R79" s="198"/>
      <c r="S79" s="223">
        <f>ROUND((SUM(S77:S78))/1,2)</f>
        <v>0</v>
      </c>
      <c r="T79" s="225"/>
      <c r="U79" s="225"/>
      <c r="V79" s="200">
        <f>ROUND((SUM(V77:V78))/1,2)</f>
        <v>0</v>
      </c>
    </row>
    <row r="80" spans="1:26" x14ac:dyDescent="0.25">
      <c r="A80" s="1"/>
      <c r="B80" s="212"/>
      <c r="C80" s="212"/>
      <c r="D80" s="212"/>
      <c r="E80" s="212"/>
      <c r="F80" s="213"/>
      <c r="G80" s="224"/>
      <c r="H80" s="224"/>
      <c r="I80" s="224"/>
      <c r="J80" s="198"/>
      <c r="K80" s="198"/>
      <c r="L80" s="198"/>
      <c r="M80" s="198"/>
      <c r="N80" s="198"/>
      <c r="O80" s="198"/>
      <c r="P80" s="198"/>
      <c r="Q80" s="198"/>
      <c r="R80" s="198"/>
      <c r="S80" s="198"/>
      <c r="T80" s="221"/>
      <c r="U80" s="221"/>
      <c r="V80" s="198"/>
    </row>
    <row r="81" spans="1:26" x14ac:dyDescent="0.25">
      <c r="A81" s="148"/>
      <c r="B81" s="207"/>
      <c r="C81" s="207"/>
      <c r="D81" s="214" t="s">
        <v>75</v>
      </c>
      <c r="E81" s="207"/>
      <c r="F81" s="208"/>
      <c r="G81" s="222">
        <f>ROUND((SUM(L76:L80))/2,2)</f>
        <v>0</v>
      </c>
      <c r="H81" s="222">
        <f>ROUND((SUM(M76:M80))/2,2)</f>
        <v>0</v>
      </c>
      <c r="I81" s="222">
        <f>ROUND((SUM(I76:I80))/2,2)</f>
        <v>0</v>
      </c>
      <c r="J81" s="195"/>
      <c r="K81" s="195"/>
      <c r="L81" s="195">
        <f>ROUND((SUM(L76:L80))/2,2)</f>
        <v>0</v>
      </c>
      <c r="M81" s="195">
        <f>ROUND((SUM(M76:M80))/2,2)</f>
        <v>0</v>
      </c>
      <c r="N81" s="195"/>
      <c r="O81" s="195"/>
      <c r="P81" s="223"/>
      <c r="Q81" s="198"/>
      <c r="R81" s="198"/>
      <c r="S81" s="223">
        <f>ROUND((SUM(S76:S80))/2,2)</f>
        <v>0</v>
      </c>
      <c r="T81" s="221"/>
      <c r="U81" s="221"/>
      <c r="V81" s="200">
        <f>ROUND((SUM(V76:V80))/2,2)</f>
        <v>0</v>
      </c>
    </row>
    <row r="82" spans="1:26" x14ac:dyDescent="0.25">
      <c r="A82" s="160"/>
      <c r="B82" s="215"/>
      <c r="C82" s="215"/>
      <c r="D82" s="215" t="s">
        <v>77</v>
      </c>
      <c r="E82" s="215"/>
      <c r="F82" s="216"/>
      <c r="G82" s="226">
        <f>ROUND((SUM(L9:L81))/3,2)</f>
        <v>0</v>
      </c>
      <c r="H82" s="226">
        <f>ROUND((SUM(M9:M81))/3,2)</f>
        <v>0</v>
      </c>
      <c r="I82" s="226">
        <f>ROUND((SUM(I9:I81))/3,2)</f>
        <v>0</v>
      </c>
      <c r="J82" s="201"/>
      <c r="K82" s="201">
        <f>ROUND((SUM(K9:K81))/3,2)</f>
        <v>0</v>
      </c>
      <c r="L82" s="201">
        <f>ROUND((SUM(L9:L81))/3,2)</f>
        <v>0</v>
      </c>
      <c r="M82" s="201">
        <f>ROUND((SUM(M9:M81))/3,2)</f>
        <v>0</v>
      </c>
      <c r="N82" s="201"/>
      <c r="O82" s="201"/>
      <c r="P82" s="202"/>
      <c r="Q82" s="201"/>
      <c r="R82" s="201"/>
      <c r="S82" s="202">
        <f>ROUND((SUM(S9:S81))/3,2)</f>
        <v>0.34</v>
      </c>
      <c r="T82" s="227"/>
      <c r="U82" s="227"/>
      <c r="V82" s="201">
        <f>ROUND((SUM(V9:V81))/3,2)</f>
        <v>0</v>
      </c>
      <c r="Z82">
        <f>(SUM(Z9:Z81))</f>
        <v>0</v>
      </c>
    </row>
  </sheetData>
  <sheetProtection algorithmName="SHA-512" hashValue="wOi3pjxcOXahpGidG+1WO13St2DOigzEeWG9/tnhNtm6SrMM7orFnTYCrI/CQs67aGhMb/AxlhCgkYJLrzqJnQ==" saltValue="Y2kY5z2s3Y7yzVZL4ZTScg==" spinCount="100000" sheet="1" objects="1" scenarios="1"/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>&amp;C&amp;B&amp; Rozpočet Základná škola Komenského, 064 01 Stará Ľubovňa / Stavebné úpravy PC učebne</oddHeader>
    <oddFooter>&amp;RStrana &amp;P z &amp;N    &amp;L&amp;7Spracované systémom Systematic®pyramida.wsn,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15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185" t="s">
        <v>1</v>
      </c>
      <c r="C2" s="186"/>
      <c r="D2" s="186"/>
      <c r="E2" s="186"/>
      <c r="F2" s="186"/>
      <c r="G2" s="186"/>
      <c r="H2" s="186"/>
      <c r="I2" s="186"/>
      <c r="J2" s="187"/>
    </row>
    <row r="3" spans="1:23" ht="18" customHeight="1" x14ac:dyDescent="0.25">
      <c r="A3" s="11"/>
      <c r="B3" s="34" t="s">
        <v>191</v>
      </c>
      <c r="C3" s="35"/>
      <c r="D3" s="36"/>
      <c r="E3" s="36"/>
      <c r="F3" s="36"/>
      <c r="G3" s="16"/>
      <c r="H3" s="16"/>
      <c r="I3" s="37" t="s">
        <v>16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18</v>
      </c>
      <c r="J4" s="30"/>
    </row>
    <row r="5" spans="1:23" ht="18" customHeight="1" thickBot="1" x14ac:dyDescent="0.3">
      <c r="A5" s="11"/>
      <c r="B5" s="38" t="s">
        <v>19</v>
      </c>
      <c r="C5" s="19"/>
      <c r="D5" s="16"/>
      <c r="E5" s="16"/>
      <c r="F5" s="39" t="s">
        <v>20</v>
      </c>
      <c r="G5" s="16"/>
      <c r="H5" s="16"/>
      <c r="I5" s="37" t="s">
        <v>21</v>
      </c>
      <c r="J5" s="40" t="s">
        <v>22</v>
      </c>
    </row>
    <row r="6" spans="1:23" ht="20.100000000000001" customHeight="1" thickTop="1" x14ac:dyDescent="0.25">
      <c r="A6" s="11"/>
      <c r="B6" s="179" t="s">
        <v>23</v>
      </c>
      <c r="C6" s="180"/>
      <c r="D6" s="180"/>
      <c r="E6" s="180"/>
      <c r="F6" s="180"/>
      <c r="G6" s="180"/>
      <c r="H6" s="180"/>
      <c r="I6" s="180"/>
      <c r="J6" s="181"/>
    </row>
    <row r="7" spans="1:23" ht="18" customHeight="1" x14ac:dyDescent="0.25">
      <c r="A7" s="11"/>
      <c r="B7" s="49" t="s">
        <v>26</v>
      </c>
      <c r="C7" s="42"/>
      <c r="D7" s="17"/>
      <c r="E7" s="17"/>
      <c r="F7" s="17"/>
      <c r="G7" s="50" t="s">
        <v>27</v>
      </c>
      <c r="H7" s="17"/>
      <c r="I7" s="28"/>
      <c r="J7" s="43"/>
    </row>
    <row r="8" spans="1:23" ht="20.100000000000001" customHeight="1" x14ac:dyDescent="0.25">
      <c r="A8" s="11"/>
      <c r="B8" s="182" t="s">
        <v>24</v>
      </c>
      <c r="C8" s="183"/>
      <c r="D8" s="183"/>
      <c r="E8" s="183"/>
      <c r="F8" s="183"/>
      <c r="G8" s="183"/>
      <c r="H8" s="183"/>
      <c r="I8" s="183"/>
      <c r="J8" s="184"/>
    </row>
    <row r="9" spans="1:23" ht="18" customHeight="1" x14ac:dyDescent="0.25">
      <c r="A9" s="11"/>
      <c r="B9" s="38" t="s">
        <v>26</v>
      </c>
      <c r="C9" s="19"/>
      <c r="D9" s="16"/>
      <c r="E9" s="16"/>
      <c r="F9" s="16"/>
      <c r="G9" s="39" t="s">
        <v>27</v>
      </c>
      <c r="H9" s="16"/>
      <c r="I9" s="27"/>
      <c r="J9" s="30"/>
    </row>
    <row r="10" spans="1:23" ht="20.100000000000001" customHeight="1" x14ac:dyDescent="0.25">
      <c r="A10" s="11"/>
      <c r="B10" s="182" t="s">
        <v>25</v>
      </c>
      <c r="C10" s="183"/>
      <c r="D10" s="183"/>
      <c r="E10" s="183"/>
      <c r="F10" s="183"/>
      <c r="G10" s="183"/>
      <c r="H10" s="183"/>
      <c r="I10" s="183"/>
      <c r="J10" s="184"/>
    </row>
    <row r="11" spans="1:23" ht="18" customHeight="1" thickBot="1" x14ac:dyDescent="0.3">
      <c r="A11" s="11"/>
      <c r="B11" s="38" t="s">
        <v>26</v>
      </c>
      <c r="C11" s="19"/>
      <c r="D11" s="16"/>
      <c r="E11" s="16"/>
      <c r="F11" s="16"/>
      <c r="G11" s="39" t="s">
        <v>27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28</v>
      </c>
      <c r="C15" s="84" t="s">
        <v>6</v>
      </c>
      <c r="D15" s="84" t="s">
        <v>54</v>
      </c>
      <c r="E15" s="85" t="s">
        <v>55</v>
      </c>
      <c r="F15" s="98" t="s">
        <v>56</v>
      </c>
      <c r="G15" s="51" t="s">
        <v>33</v>
      </c>
      <c r="H15" s="54" t="s">
        <v>34</v>
      </c>
      <c r="I15" s="26"/>
      <c r="J15" s="48"/>
    </row>
    <row r="16" spans="1:23" ht="18" customHeight="1" x14ac:dyDescent="0.25">
      <c r="A16" s="11"/>
      <c r="B16" s="86">
        <v>1</v>
      </c>
      <c r="C16" s="87" t="s">
        <v>29</v>
      </c>
      <c r="D16" s="88">
        <f>'Rekap 12983'!B16</f>
        <v>0</v>
      </c>
      <c r="E16" s="89">
        <f>'Rekap 12983'!C16</f>
        <v>0</v>
      </c>
      <c r="F16" s="99">
        <f>'Rekap 12983'!D16</f>
        <v>0</v>
      </c>
      <c r="G16" s="52">
        <v>6</v>
      </c>
      <c r="H16" s="108" t="s">
        <v>35</v>
      </c>
      <c r="I16" s="119"/>
      <c r="J16" s="111">
        <v>0</v>
      </c>
    </row>
    <row r="17" spans="1:26" ht="18" customHeight="1" x14ac:dyDescent="0.25">
      <c r="A17" s="11"/>
      <c r="B17" s="59">
        <v>2</v>
      </c>
      <c r="C17" s="63" t="s">
        <v>30</v>
      </c>
      <c r="D17" s="70">
        <f>'Rekap 12983'!B28</f>
        <v>0</v>
      </c>
      <c r="E17" s="68">
        <f>'Rekap 12983'!C28</f>
        <v>0</v>
      </c>
      <c r="F17" s="73">
        <f>'Rekap 12983'!D28</f>
        <v>0</v>
      </c>
      <c r="G17" s="53">
        <v>7</v>
      </c>
      <c r="H17" s="109" t="s">
        <v>36</v>
      </c>
      <c r="I17" s="119"/>
      <c r="J17" s="112">
        <f>'SO 12983'!Z129</f>
        <v>0</v>
      </c>
    </row>
    <row r="18" spans="1:26" ht="18" customHeight="1" x14ac:dyDescent="0.25">
      <c r="A18" s="11"/>
      <c r="B18" s="60">
        <v>3</v>
      </c>
      <c r="C18" s="64" t="s">
        <v>31</v>
      </c>
      <c r="D18" s="71">
        <f>'Rekap 12983'!B32</f>
        <v>0</v>
      </c>
      <c r="E18" s="69">
        <f>'Rekap 12983'!C32</f>
        <v>0</v>
      </c>
      <c r="F18" s="74">
        <f>'Rekap 12983'!D32</f>
        <v>0</v>
      </c>
      <c r="G18" s="53">
        <v>8</v>
      </c>
      <c r="H18" s="109" t="s">
        <v>37</v>
      </c>
      <c r="I18" s="119"/>
      <c r="J18" s="112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19"/>
      <c r="J19" s="118"/>
    </row>
    <row r="20" spans="1:26" ht="18" customHeight="1" thickBot="1" x14ac:dyDescent="0.3">
      <c r="A20" s="11"/>
      <c r="B20" s="60">
        <v>5</v>
      </c>
      <c r="C20" s="66" t="s">
        <v>32</v>
      </c>
      <c r="D20" s="72"/>
      <c r="E20" s="93"/>
      <c r="F20" s="100">
        <f>SUM(F16:F19)</f>
        <v>0</v>
      </c>
      <c r="G20" s="53">
        <v>10</v>
      </c>
      <c r="H20" s="109" t="s">
        <v>32</v>
      </c>
      <c r="I20" s="121"/>
      <c r="J20" s="92">
        <f>SUM(J16:J19)</f>
        <v>0</v>
      </c>
    </row>
    <row r="21" spans="1:26" ht="18" customHeight="1" thickTop="1" x14ac:dyDescent="0.25">
      <c r="A21" s="11"/>
      <c r="B21" s="57" t="s">
        <v>44</v>
      </c>
      <c r="C21" s="61" t="s">
        <v>7</v>
      </c>
      <c r="D21" s="67"/>
      <c r="E21" s="18"/>
      <c r="F21" s="91"/>
      <c r="G21" s="57" t="s">
        <v>50</v>
      </c>
      <c r="H21" s="54" t="s">
        <v>7</v>
      </c>
      <c r="I21" s="28"/>
      <c r="J21" s="122"/>
    </row>
    <row r="22" spans="1:26" ht="18" customHeight="1" x14ac:dyDescent="0.25">
      <c r="A22" s="11"/>
      <c r="B22" s="52">
        <v>11</v>
      </c>
      <c r="C22" s="55" t="s">
        <v>45</v>
      </c>
      <c r="D22" s="79"/>
      <c r="E22" s="81" t="s">
        <v>48</v>
      </c>
      <c r="F22" s="73">
        <f>((F16*U22*0)+(F17*V22*0)+(F18*W22*0))/100</f>
        <v>0</v>
      </c>
      <c r="G22" s="52">
        <v>16</v>
      </c>
      <c r="H22" s="108" t="s">
        <v>51</v>
      </c>
      <c r="I22" s="120" t="s">
        <v>48</v>
      </c>
      <c r="J22" s="11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46</v>
      </c>
      <c r="D23" s="58"/>
      <c r="E23" s="81" t="s">
        <v>49</v>
      </c>
      <c r="F23" s="74">
        <f>((F16*U23*0)+(F17*V23*0)+(F18*W23*0))/100</f>
        <v>0</v>
      </c>
      <c r="G23" s="53">
        <v>17</v>
      </c>
      <c r="H23" s="109" t="s">
        <v>52</v>
      </c>
      <c r="I23" s="120" t="s">
        <v>48</v>
      </c>
      <c r="J23" s="11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47</v>
      </c>
      <c r="D24" s="58"/>
      <c r="E24" s="81" t="s">
        <v>48</v>
      </c>
      <c r="F24" s="74">
        <f>((F16*U24*0)+(F17*V24*0)+(F18*W24*0))/100</f>
        <v>0</v>
      </c>
      <c r="G24" s="53">
        <v>18</v>
      </c>
      <c r="H24" s="109" t="s">
        <v>53</v>
      </c>
      <c r="I24" s="120" t="s">
        <v>49</v>
      </c>
      <c r="J24" s="11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19"/>
      <c r="J25" s="118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1"/>
      <c r="G26" s="53">
        <v>20</v>
      </c>
      <c r="H26" s="109" t="s">
        <v>32</v>
      </c>
      <c r="I26" s="121"/>
      <c r="J26" s="92">
        <f>SUM(J22:J25)+SUM(F22:F25)</f>
        <v>0</v>
      </c>
    </row>
    <row r="27" spans="1:26" ht="18" customHeight="1" thickTop="1" x14ac:dyDescent="0.25">
      <c r="A27" s="11"/>
      <c r="B27" s="94"/>
      <c r="C27" s="133" t="s">
        <v>59</v>
      </c>
      <c r="D27" s="126"/>
      <c r="E27" s="95"/>
      <c r="F27" s="29"/>
      <c r="G27" s="102" t="s">
        <v>38</v>
      </c>
      <c r="H27" s="97" t="s">
        <v>39</v>
      </c>
      <c r="I27" s="28"/>
      <c r="J27" s="31"/>
    </row>
    <row r="28" spans="1:26" ht="18" customHeight="1" x14ac:dyDescent="0.25">
      <c r="A28" s="11"/>
      <c r="B28" s="25"/>
      <c r="C28" s="124"/>
      <c r="D28" s="127"/>
      <c r="E28" s="21"/>
      <c r="F28" s="11"/>
      <c r="G28" s="103">
        <v>21</v>
      </c>
      <c r="H28" s="107" t="s">
        <v>40</v>
      </c>
      <c r="I28" s="114"/>
      <c r="J28" s="90">
        <f>F20+J20+F26+J26</f>
        <v>0</v>
      </c>
    </row>
    <row r="29" spans="1:26" ht="18" customHeight="1" x14ac:dyDescent="0.25">
      <c r="A29" s="11"/>
      <c r="B29" s="75"/>
      <c r="C29" s="125"/>
      <c r="D29" s="128"/>
      <c r="E29" s="21"/>
      <c r="F29" s="11"/>
      <c r="G29" s="52">
        <v>22</v>
      </c>
      <c r="H29" s="108" t="s">
        <v>41</v>
      </c>
      <c r="I29" s="115">
        <f>J28-SUM('SO 12983'!K9:'SO 12983'!K128)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19"/>
      <c r="E30" s="21"/>
      <c r="F30" s="11"/>
      <c r="G30" s="53">
        <v>23</v>
      </c>
      <c r="H30" s="109" t="s">
        <v>41</v>
      </c>
      <c r="I30" s="81">
        <f>SUM('SO 12983'!K9:'SO 12983'!K128)</f>
        <v>0</v>
      </c>
      <c r="J30" s="112">
        <f>ROUND(((ROUND(I30,2)*20)/100),2)</f>
        <v>0</v>
      </c>
    </row>
    <row r="31" spans="1:26" ht="18" customHeight="1" x14ac:dyDescent="0.25">
      <c r="A31" s="11"/>
      <c r="B31" s="23"/>
      <c r="C31" s="129"/>
      <c r="D31" s="130"/>
      <c r="E31" s="21"/>
      <c r="F31" s="11"/>
      <c r="G31" s="103">
        <v>24</v>
      </c>
      <c r="H31" s="107" t="s">
        <v>42</v>
      </c>
      <c r="I31" s="106"/>
      <c r="J31" s="123">
        <f>SUM(J28:J30)</f>
        <v>0</v>
      </c>
    </row>
    <row r="32" spans="1:26" ht="18" customHeight="1" thickBot="1" x14ac:dyDescent="0.3">
      <c r="A32" s="11"/>
      <c r="B32" s="41"/>
      <c r="C32" s="110"/>
      <c r="D32" s="116"/>
      <c r="E32" s="76"/>
      <c r="F32" s="77"/>
      <c r="G32" s="52" t="s">
        <v>43</v>
      </c>
      <c r="H32" s="110"/>
      <c r="I32" s="116"/>
      <c r="J32" s="113"/>
    </row>
    <row r="33" spans="1:10" ht="18" customHeight="1" thickTop="1" x14ac:dyDescent="0.25">
      <c r="A33" s="11"/>
      <c r="B33" s="94"/>
      <c r="C33" s="95"/>
      <c r="D33" s="131" t="s">
        <v>57</v>
      </c>
      <c r="E33" s="15"/>
      <c r="F33" s="96"/>
      <c r="G33" s="104">
        <v>26</v>
      </c>
      <c r="H33" s="132" t="s">
        <v>58</v>
      </c>
      <c r="I33" s="29"/>
      <c r="J33" s="105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188" t="s">
        <v>23</v>
      </c>
      <c r="B1" s="189"/>
      <c r="C1" s="189"/>
      <c r="D1" s="190"/>
      <c r="E1" s="136" t="s">
        <v>20</v>
      </c>
      <c r="F1" s="135"/>
      <c r="W1">
        <v>30.126000000000001</v>
      </c>
    </row>
    <row r="2" spans="1:26" ht="20.100000000000001" customHeight="1" x14ac:dyDescent="0.25">
      <c r="A2" s="188" t="s">
        <v>24</v>
      </c>
      <c r="B2" s="189"/>
      <c r="C2" s="189"/>
      <c r="D2" s="190"/>
      <c r="E2" s="136" t="s">
        <v>18</v>
      </c>
      <c r="F2" s="135"/>
    </row>
    <row r="3" spans="1:26" ht="20.100000000000001" customHeight="1" x14ac:dyDescent="0.25">
      <c r="A3" s="188" t="s">
        <v>25</v>
      </c>
      <c r="B3" s="189"/>
      <c r="C3" s="189"/>
      <c r="D3" s="190"/>
      <c r="E3" s="136" t="s">
        <v>63</v>
      </c>
      <c r="F3" s="135"/>
    </row>
    <row r="4" spans="1:26" x14ac:dyDescent="0.25">
      <c r="A4" s="137" t="s">
        <v>1</v>
      </c>
      <c r="B4" s="134"/>
      <c r="C4" s="134"/>
      <c r="D4" s="134"/>
      <c r="E4" s="134"/>
      <c r="F4" s="134"/>
    </row>
    <row r="5" spans="1:26" x14ac:dyDescent="0.25">
      <c r="A5" s="137" t="s">
        <v>191</v>
      </c>
      <c r="B5" s="134"/>
      <c r="C5" s="134"/>
      <c r="D5" s="134"/>
      <c r="E5" s="134"/>
      <c r="F5" s="134"/>
    </row>
    <row r="6" spans="1:26" x14ac:dyDescent="0.25">
      <c r="A6" s="134"/>
      <c r="B6" s="134"/>
      <c r="C6" s="134"/>
      <c r="D6" s="134"/>
      <c r="E6" s="134"/>
      <c r="F6" s="134"/>
    </row>
    <row r="7" spans="1:26" x14ac:dyDescent="0.25">
      <c r="A7" s="134"/>
      <c r="B7" s="134"/>
      <c r="C7" s="134"/>
      <c r="D7" s="134"/>
      <c r="E7" s="134"/>
      <c r="F7" s="134"/>
    </row>
    <row r="8" spans="1:26" x14ac:dyDescent="0.25">
      <c r="A8" s="138" t="s">
        <v>64</v>
      </c>
      <c r="B8" s="134"/>
      <c r="C8" s="134"/>
      <c r="D8" s="134"/>
      <c r="E8" s="134"/>
      <c r="F8" s="134"/>
    </row>
    <row r="9" spans="1:26" x14ac:dyDescent="0.25">
      <c r="A9" s="139" t="s">
        <v>60</v>
      </c>
      <c r="B9" s="139" t="s">
        <v>54</v>
      </c>
      <c r="C9" s="139" t="s">
        <v>55</v>
      </c>
      <c r="D9" s="139" t="s">
        <v>32</v>
      </c>
      <c r="E9" s="139" t="s">
        <v>61</v>
      </c>
      <c r="F9" s="139" t="s">
        <v>62</v>
      </c>
    </row>
    <row r="10" spans="1:26" x14ac:dyDescent="0.25">
      <c r="A10" s="146" t="s">
        <v>65</v>
      </c>
      <c r="B10" s="147"/>
      <c r="C10" s="143"/>
      <c r="D10" s="143"/>
      <c r="E10" s="144"/>
      <c r="F10" s="144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 x14ac:dyDescent="0.25">
      <c r="A11" s="148" t="s">
        <v>192</v>
      </c>
      <c r="B11" s="149">
        <f>'SO 12983'!L12</f>
        <v>0</v>
      </c>
      <c r="C11" s="149">
        <f>'SO 12983'!M12</f>
        <v>0</v>
      </c>
      <c r="D11" s="149">
        <f>'SO 12983'!I12</f>
        <v>0</v>
      </c>
      <c r="E11" s="150">
        <f>'SO 12983'!S12</f>
        <v>4.67</v>
      </c>
      <c r="F11" s="150">
        <f>'SO 12983'!V12</f>
        <v>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x14ac:dyDescent="0.25">
      <c r="A12" s="148" t="s">
        <v>193</v>
      </c>
      <c r="B12" s="149">
        <f>'SO 12983'!L16</f>
        <v>0</v>
      </c>
      <c r="C12" s="149">
        <f>'SO 12983'!M16</f>
        <v>0</v>
      </c>
      <c r="D12" s="149">
        <f>'SO 12983'!I16</f>
        <v>0</v>
      </c>
      <c r="E12" s="150">
        <f>'SO 12983'!S16</f>
        <v>1.56</v>
      </c>
      <c r="F12" s="150">
        <f>'SO 12983'!V16</f>
        <v>0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x14ac:dyDescent="0.25">
      <c r="A13" s="148" t="s">
        <v>66</v>
      </c>
      <c r="B13" s="149">
        <f>'SO 12983'!L24</f>
        <v>0</v>
      </c>
      <c r="C13" s="149">
        <f>'SO 12983'!M24</f>
        <v>0</v>
      </c>
      <c r="D13" s="149">
        <f>'SO 12983'!I24</f>
        <v>0</v>
      </c>
      <c r="E13" s="150">
        <f>'SO 12983'!S24</f>
        <v>2.4500000000000002</v>
      </c>
      <c r="F13" s="150">
        <f>'SO 12983'!V24</f>
        <v>0</v>
      </c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</row>
    <row r="14" spans="1:26" x14ac:dyDescent="0.25">
      <c r="A14" s="148" t="s">
        <v>67</v>
      </c>
      <c r="B14" s="149">
        <f>'SO 12983'!L37</f>
        <v>0</v>
      </c>
      <c r="C14" s="149">
        <f>'SO 12983'!M37</f>
        <v>0</v>
      </c>
      <c r="D14" s="149">
        <f>'SO 12983'!I37</f>
        <v>0</v>
      </c>
      <c r="E14" s="150">
        <f>'SO 12983'!S37</f>
        <v>0</v>
      </c>
      <c r="F14" s="150">
        <f>'SO 12983'!V37</f>
        <v>0</v>
      </c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</row>
    <row r="15" spans="1:26" x14ac:dyDescent="0.25">
      <c r="A15" s="148" t="s">
        <v>68</v>
      </c>
      <c r="B15" s="149">
        <f>'SO 12983'!L41</f>
        <v>0</v>
      </c>
      <c r="C15" s="149">
        <f>'SO 12983'!M41</f>
        <v>0</v>
      </c>
      <c r="D15" s="149">
        <f>'SO 12983'!I41</f>
        <v>0</v>
      </c>
      <c r="E15" s="150">
        <f>'SO 12983'!S41</f>
        <v>0</v>
      </c>
      <c r="F15" s="150">
        <f>'SO 12983'!V41</f>
        <v>0</v>
      </c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</row>
    <row r="16" spans="1:26" x14ac:dyDescent="0.25">
      <c r="A16" s="2" t="s">
        <v>65</v>
      </c>
      <c r="B16" s="151">
        <f>'SO 12983'!L43</f>
        <v>0</v>
      </c>
      <c r="C16" s="151">
        <f>'SO 12983'!M43</f>
        <v>0</v>
      </c>
      <c r="D16" s="151">
        <f>'SO 12983'!I43</f>
        <v>0</v>
      </c>
      <c r="E16" s="152">
        <f>'SO 12983'!S43</f>
        <v>8.68</v>
      </c>
      <c r="F16" s="152">
        <f>'SO 12983'!V43</f>
        <v>0</v>
      </c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</row>
    <row r="17" spans="1:26" x14ac:dyDescent="0.25">
      <c r="A17" s="1"/>
      <c r="B17" s="141"/>
      <c r="C17" s="141"/>
      <c r="D17" s="141"/>
      <c r="E17" s="140"/>
      <c r="F17" s="140"/>
    </row>
    <row r="18" spans="1:26" x14ac:dyDescent="0.25">
      <c r="A18" s="2" t="s">
        <v>69</v>
      </c>
      <c r="B18" s="151"/>
      <c r="C18" s="149"/>
      <c r="D18" s="149"/>
      <c r="E18" s="150"/>
      <c r="F18" s="150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</row>
    <row r="19" spans="1:26" x14ac:dyDescent="0.25">
      <c r="A19" s="148" t="s">
        <v>70</v>
      </c>
      <c r="B19" s="149">
        <f>'SO 12983'!L49</f>
        <v>0</v>
      </c>
      <c r="C19" s="149">
        <f>'SO 12983'!M49</f>
        <v>0</v>
      </c>
      <c r="D19" s="149">
        <f>'SO 12983'!I49</f>
        <v>0</v>
      </c>
      <c r="E19" s="150">
        <f>'SO 12983'!S49</f>
        <v>0.01</v>
      </c>
      <c r="F19" s="150">
        <f>'SO 12983'!V49</f>
        <v>0</v>
      </c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</row>
    <row r="20" spans="1:26" x14ac:dyDescent="0.25">
      <c r="A20" s="148" t="s">
        <v>71</v>
      </c>
      <c r="B20" s="149">
        <f>'SO 12983'!L54</f>
        <v>0</v>
      </c>
      <c r="C20" s="149">
        <f>'SO 12983'!M54</f>
        <v>0</v>
      </c>
      <c r="D20" s="149">
        <f>'SO 12983'!I54</f>
        <v>0</v>
      </c>
      <c r="E20" s="150">
        <f>'SO 12983'!S54</f>
        <v>0</v>
      </c>
      <c r="F20" s="150">
        <f>'SO 12983'!V54</f>
        <v>0</v>
      </c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</row>
    <row r="21" spans="1:26" x14ac:dyDescent="0.25">
      <c r="A21" s="148" t="s">
        <v>72</v>
      </c>
      <c r="B21" s="149">
        <f>'SO 12983'!L67</f>
        <v>0</v>
      </c>
      <c r="C21" s="149">
        <f>'SO 12983'!M67</f>
        <v>0</v>
      </c>
      <c r="D21" s="149">
        <f>'SO 12983'!I67</f>
        <v>0</v>
      </c>
      <c r="E21" s="150">
        <f>'SO 12983'!S67</f>
        <v>0.01</v>
      </c>
      <c r="F21" s="150">
        <f>'SO 12983'!V67</f>
        <v>0</v>
      </c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</row>
    <row r="22" spans="1:26" x14ac:dyDescent="0.25">
      <c r="A22" s="148" t="s">
        <v>194</v>
      </c>
      <c r="B22" s="149">
        <f>'SO 12983'!L80</f>
        <v>0</v>
      </c>
      <c r="C22" s="149">
        <f>'SO 12983'!M80</f>
        <v>0</v>
      </c>
      <c r="D22" s="149">
        <f>'SO 12983'!I80</f>
        <v>0</v>
      </c>
      <c r="E22" s="150">
        <f>'SO 12983'!S80</f>
        <v>0.04</v>
      </c>
      <c r="F22" s="150">
        <f>'SO 12983'!V80</f>
        <v>0</v>
      </c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</row>
    <row r="23" spans="1:26" x14ac:dyDescent="0.25">
      <c r="A23" s="148" t="s">
        <v>195</v>
      </c>
      <c r="B23" s="149">
        <f>'SO 12983'!L85</f>
        <v>0</v>
      </c>
      <c r="C23" s="149">
        <f>'SO 12983'!M85</f>
        <v>0</v>
      </c>
      <c r="D23" s="149">
        <f>'SO 12983'!I85</f>
        <v>0</v>
      </c>
      <c r="E23" s="150">
        <f>'SO 12983'!S85</f>
        <v>0</v>
      </c>
      <c r="F23" s="150">
        <f>'SO 12983'!V85</f>
        <v>0</v>
      </c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</row>
    <row r="24" spans="1:26" x14ac:dyDescent="0.25">
      <c r="A24" s="148" t="s">
        <v>73</v>
      </c>
      <c r="B24" s="149">
        <f>'SO 12983'!L97</f>
        <v>0</v>
      </c>
      <c r="C24" s="149">
        <f>'SO 12983'!M97</f>
        <v>0</v>
      </c>
      <c r="D24" s="149">
        <f>'SO 12983'!I97</f>
        <v>0</v>
      </c>
      <c r="E24" s="150">
        <f>'SO 12983'!S97</f>
        <v>0.36</v>
      </c>
      <c r="F24" s="150">
        <f>'SO 12983'!V97</f>
        <v>0</v>
      </c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</row>
    <row r="25" spans="1:26" x14ac:dyDescent="0.25">
      <c r="A25" s="148" t="s">
        <v>74</v>
      </c>
      <c r="B25" s="149">
        <f>'SO 12983'!L106</f>
        <v>0</v>
      </c>
      <c r="C25" s="149">
        <f>'SO 12983'!M106</f>
        <v>0</v>
      </c>
      <c r="D25" s="149">
        <f>'SO 12983'!I106</f>
        <v>0</v>
      </c>
      <c r="E25" s="150">
        <f>'SO 12983'!S106</f>
        <v>0.04</v>
      </c>
      <c r="F25" s="150">
        <f>'SO 12983'!V106</f>
        <v>0</v>
      </c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</row>
    <row r="26" spans="1:26" x14ac:dyDescent="0.25">
      <c r="A26" s="148" t="s">
        <v>196</v>
      </c>
      <c r="B26" s="149">
        <f>'SO 12983'!L112</f>
        <v>0</v>
      </c>
      <c r="C26" s="149">
        <f>'SO 12983'!M112</f>
        <v>0</v>
      </c>
      <c r="D26" s="149">
        <f>'SO 12983'!I112</f>
        <v>0</v>
      </c>
      <c r="E26" s="150">
        <f>'SO 12983'!S112</f>
        <v>0.02</v>
      </c>
      <c r="F26" s="150">
        <f>'SO 12983'!V112</f>
        <v>0</v>
      </c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</row>
    <row r="27" spans="1:26" x14ac:dyDescent="0.25">
      <c r="A27" s="148" t="s">
        <v>197</v>
      </c>
      <c r="B27" s="149">
        <f>'SO 12983'!L119</f>
        <v>0</v>
      </c>
      <c r="C27" s="149">
        <f>'SO 12983'!M119</f>
        <v>0</v>
      </c>
      <c r="D27" s="149">
        <f>'SO 12983'!I119</f>
        <v>0</v>
      </c>
      <c r="E27" s="150">
        <f>'SO 12983'!S119</f>
        <v>0</v>
      </c>
      <c r="F27" s="150">
        <f>'SO 12983'!V119</f>
        <v>0</v>
      </c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</row>
    <row r="28" spans="1:26" x14ac:dyDescent="0.25">
      <c r="A28" s="2" t="s">
        <v>69</v>
      </c>
      <c r="B28" s="151">
        <f>'SO 12983'!L121</f>
        <v>0</v>
      </c>
      <c r="C28" s="151">
        <f>'SO 12983'!M121</f>
        <v>0</v>
      </c>
      <c r="D28" s="151">
        <f>'SO 12983'!I121</f>
        <v>0</v>
      </c>
      <c r="E28" s="152">
        <f>'SO 12983'!S121</f>
        <v>0.48</v>
      </c>
      <c r="F28" s="152">
        <f>'SO 12983'!V121</f>
        <v>0</v>
      </c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</row>
    <row r="29" spans="1:26" x14ac:dyDescent="0.25">
      <c r="A29" s="1"/>
      <c r="B29" s="141"/>
      <c r="C29" s="141"/>
      <c r="D29" s="141"/>
      <c r="E29" s="140"/>
      <c r="F29" s="140"/>
    </row>
    <row r="30" spans="1:26" x14ac:dyDescent="0.25">
      <c r="A30" s="2" t="s">
        <v>75</v>
      </c>
      <c r="B30" s="151"/>
      <c r="C30" s="149"/>
      <c r="D30" s="149"/>
      <c r="E30" s="150"/>
      <c r="F30" s="150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</row>
    <row r="31" spans="1:26" x14ac:dyDescent="0.25">
      <c r="A31" s="148" t="s">
        <v>76</v>
      </c>
      <c r="B31" s="149">
        <f>'SO 12983'!L126</f>
        <v>0</v>
      </c>
      <c r="C31" s="149">
        <f>'SO 12983'!M126</f>
        <v>0</v>
      </c>
      <c r="D31" s="149">
        <f>'SO 12983'!I126</f>
        <v>0</v>
      </c>
      <c r="E31" s="150">
        <f>'SO 12983'!S126</f>
        <v>0</v>
      </c>
      <c r="F31" s="150">
        <f>'SO 12983'!V126</f>
        <v>0</v>
      </c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</row>
    <row r="32" spans="1:26" x14ac:dyDescent="0.25">
      <c r="A32" s="2" t="s">
        <v>75</v>
      </c>
      <c r="B32" s="151">
        <f>'SO 12983'!L128</f>
        <v>0</v>
      </c>
      <c r="C32" s="151">
        <f>'SO 12983'!M128</f>
        <v>0</v>
      </c>
      <c r="D32" s="151">
        <f>'SO 12983'!I128</f>
        <v>0</v>
      </c>
      <c r="E32" s="152">
        <f>'SO 12983'!S128</f>
        <v>0</v>
      </c>
      <c r="F32" s="152">
        <f>'SO 12983'!V128</f>
        <v>0</v>
      </c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</row>
    <row r="33" spans="1:26" x14ac:dyDescent="0.25">
      <c r="A33" s="1"/>
      <c r="B33" s="141"/>
      <c r="C33" s="141"/>
      <c r="D33" s="141"/>
      <c r="E33" s="140"/>
      <c r="F33" s="140"/>
    </row>
    <row r="34" spans="1:26" x14ac:dyDescent="0.25">
      <c r="A34" s="2" t="s">
        <v>77</v>
      </c>
      <c r="B34" s="151">
        <f>'SO 12983'!L129</f>
        <v>0</v>
      </c>
      <c r="C34" s="151">
        <f>'SO 12983'!M129</f>
        <v>0</v>
      </c>
      <c r="D34" s="151">
        <f>'SO 12983'!I129</f>
        <v>0</v>
      </c>
      <c r="E34" s="152">
        <f>'SO 12983'!S129</f>
        <v>9.16</v>
      </c>
      <c r="F34" s="152">
        <f>'SO 12983'!V129</f>
        <v>0</v>
      </c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</row>
    <row r="35" spans="1:26" x14ac:dyDescent="0.25">
      <c r="A35" s="1"/>
      <c r="B35" s="141"/>
      <c r="C35" s="141"/>
      <c r="D35" s="141"/>
      <c r="E35" s="140"/>
      <c r="F35" s="140"/>
    </row>
    <row r="36" spans="1:26" x14ac:dyDescent="0.25">
      <c r="A36" s="1"/>
      <c r="B36" s="141"/>
      <c r="C36" s="141"/>
      <c r="D36" s="141"/>
      <c r="E36" s="140"/>
      <c r="F36" s="140"/>
    </row>
    <row r="37" spans="1:26" x14ac:dyDescent="0.25">
      <c r="A37" s="1"/>
      <c r="B37" s="141"/>
      <c r="C37" s="141"/>
      <c r="D37" s="141"/>
      <c r="E37" s="140"/>
      <c r="F37" s="140"/>
    </row>
    <row r="38" spans="1:26" x14ac:dyDescent="0.25">
      <c r="A38" s="1"/>
      <c r="B38" s="141"/>
      <c r="C38" s="141"/>
      <c r="D38" s="141"/>
      <c r="E38" s="140"/>
      <c r="F38" s="140"/>
    </row>
    <row r="39" spans="1:26" x14ac:dyDescent="0.25">
      <c r="A39" s="1"/>
      <c r="B39" s="141"/>
      <c r="C39" s="141"/>
      <c r="D39" s="141"/>
      <c r="E39" s="140"/>
      <c r="F39" s="140"/>
    </row>
    <row r="40" spans="1:26" x14ac:dyDescent="0.25">
      <c r="A40" s="1"/>
      <c r="B40" s="141"/>
      <c r="C40" s="141"/>
      <c r="D40" s="141"/>
      <c r="E40" s="140"/>
      <c r="F40" s="140"/>
    </row>
    <row r="41" spans="1:26" x14ac:dyDescent="0.25">
      <c r="A41" s="1"/>
      <c r="B41" s="141"/>
      <c r="C41" s="141"/>
      <c r="D41" s="141"/>
      <c r="E41" s="140"/>
      <c r="F41" s="140"/>
    </row>
    <row r="42" spans="1:26" x14ac:dyDescent="0.25">
      <c r="A42" s="1"/>
      <c r="B42" s="141"/>
      <c r="C42" s="141"/>
      <c r="D42" s="141"/>
      <c r="E42" s="140"/>
      <c r="F42" s="140"/>
    </row>
    <row r="43" spans="1:26" x14ac:dyDescent="0.25">
      <c r="A43" s="1"/>
      <c r="B43" s="141"/>
      <c r="C43" s="141"/>
      <c r="D43" s="141"/>
      <c r="E43" s="140"/>
      <c r="F43" s="140"/>
    </row>
    <row r="44" spans="1:26" x14ac:dyDescent="0.25">
      <c r="A44" s="1"/>
      <c r="B44" s="141"/>
      <c r="C44" s="141"/>
      <c r="D44" s="141"/>
      <c r="E44" s="140"/>
      <c r="F44" s="140"/>
    </row>
    <row r="45" spans="1:26" x14ac:dyDescent="0.25">
      <c r="A45" s="1"/>
      <c r="B45" s="141"/>
      <c r="C45" s="141"/>
      <c r="D45" s="141"/>
      <c r="E45" s="140"/>
      <c r="F45" s="140"/>
    </row>
    <row r="46" spans="1:26" x14ac:dyDescent="0.25">
      <c r="A46" s="1"/>
      <c r="B46" s="141"/>
      <c r="C46" s="141"/>
      <c r="D46" s="141"/>
      <c r="E46" s="140"/>
      <c r="F46" s="140"/>
    </row>
    <row r="47" spans="1:26" x14ac:dyDescent="0.25">
      <c r="A47" s="1"/>
      <c r="B47" s="141"/>
      <c r="C47" s="141"/>
      <c r="D47" s="141"/>
      <c r="E47" s="140"/>
      <c r="F47" s="140"/>
    </row>
    <row r="48" spans="1:26" x14ac:dyDescent="0.25">
      <c r="A48" s="1"/>
      <c r="B48" s="141"/>
      <c r="C48" s="141"/>
      <c r="D48" s="141"/>
      <c r="E48" s="140"/>
      <c r="F48" s="140"/>
    </row>
    <row r="49" spans="1:6" x14ac:dyDescent="0.25">
      <c r="A49" s="1"/>
      <c r="B49" s="141"/>
      <c r="C49" s="141"/>
      <c r="D49" s="141"/>
      <c r="E49" s="140"/>
      <c r="F49" s="140"/>
    </row>
    <row r="50" spans="1:6" x14ac:dyDescent="0.25">
      <c r="A50" s="1"/>
      <c r="B50" s="141"/>
      <c r="C50" s="141"/>
      <c r="D50" s="141"/>
      <c r="E50" s="140"/>
      <c r="F50" s="140"/>
    </row>
    <row r="51" spans="1:6" x14ac:dyDescent="0.25">
      <c r="A51" s="1"/>
      <c r="B51" s="141"/>
      <c r="C51" s="141"/>
      <c r="D51" s="141"/>
      <c r="E51" s="140"/>
      <c r="F51" s="140"/>
    </row>
    <row r="52" spans="1:6" x14ac:dyDescent="0.25">
      <c r="A52" s="1"/>
      <c r="B52" s="141"/>
      <c r="C52" s="141"/>
      <c r="D52" s="141"/>
      <c r="E52" s="140"/>
      <c r="F52" s="140"/>
    </row>
    <row r="53" spans="1:6" x14ac:dyDescent="0.25">
      <c r="A53" s="1"/>
      <c r="B53" s="141"/>
      <c r="C53" s="141"/>
      <c r="D53" s="141"/>
      <c r="E53" s="140"/>
      <c r="F53" s="140"/>
    </row>
    <row r="54" spans="1:6" x14ac:dyDescent="0.25">
      <c r="A54" s="1"/>
      <c r="B54" s="141"/>
      <c r="C54" s="141"/>
      <c r="D54" s="141"/>
      <c r="E54" s="140"/>
      <c r="F54" s="140"/>
    </row>
    <row r="55" spans="1:6" x14ac:dyDescent="0.25">
      <c r="A55" s="1"/>
      <c r="B55" s="141"/>
      <c r="C55" s="141"/>
      <c r="D55" s="141"/>
      <c r="E55" s="140"/>
      <c r="F55" s="140"/>
    </row>
    <row r="56" spans="1:6" x14ac:dyDescent="0.25">
      <c r="A56" s="1"/>
      <c r="B56" s="141"/>
      <c r="C56" s="141"/>
      <c r="D56" s="141"/>
      <c r="E56" s="140"/>
      <c r="F56" s="140"/>
    </row>
    <row r="57" spans="1:6" x14ac:dyDescent="0.25">
      <c r="A57" s="1"/>
      <c r="B57" s="141"/>
      <c r="C57" s="141"/>
      <c r="D57" s="141"/>
      <c r="E57" s="140"/>
      <c r="F57" s="140"/>
    </row>
    <row r="58" spans="1:6" x14ac:dyDescent="0.25">
      <c r="A58" s="1"/>
      <c r="B58" s="141"/>
      <c r="C58" s="141"/>
      <c r="D58" s="141"/>
      <c r="E58" s="140"/>
      <c r="F58" s="140"/>
    </row>
    <row r="59" spans="1:6" x14ac:dyDescent="0.25">
      <c r="A59" s="1"/>
      <c r="B59" s="141"/>
      <c r="C59" s="141"/>
      <c r="D59" s="141"/>
      <c r="E59" s="140"/>
      <c r="F59" s="140"/>
    </row>
    <row r="60" spans="1:6" x14ac:dyDescent="0.25">
      <c r="A60" s="1"/>
      <c r="B60" s="141"/>
      <c r="C60" s="141"/>
      <c r="D60" s="141"/>
      <c r="E60" s="140"/>
      <c r="F60" s="140"/>
    </row>
    <row r="61" spans="1:6" x14ac:dyDescent="0.25">
      <c r="A61" s="1"/>
      <c r="B61" s="141"/>
      <c r="C61" s="141"/>
      <c r="D61" s="141"/>
      <c r="E61" s="140"/>
      <c r="F61" s="140"/>
    </row>
    <row r="62" spans="1:6" x14ac:dyDescent="0.25">
      <c r="A62" s="1"/>
      <c r="B62" s="141"/>
      <c r="C62" s="141"/>
      <c r="D62" s="141"/>
      <c r="E62" s="140"/>
      <c r="F62" s="140"/>
    </row>
    <row r="63" spans="1:6" x14ac:dyDescent="0.25">
      <c r="A63" s="1"/>
      <c r="B63" s="141"/>
      <c r="C63" s="141"/>
      <c r="D63" s="141"/>
      <c r="E63" s="140"/>
      <c r="F63" s="140"/>
    </row>
    <row r="64" spans="1:6" x14ac:dyDescent="0.25">
      <c r="A64" s="1"/>
      <c r="B64" s="141"/>
      <c r="C64" s="141"/>
      <c r="D64" s="141"/>
      <c r="E64" s="140"/>
      <c r="F64" s="140"/>
    </row>
    <row r="65" spans="1:6" x14ac:dyDescent="0.25">
      <c r="A65" s="1"/>
      <c r="B65" s="141"/>
      <c r="C65" s="141"/>
      <c r="D65" s="141"/>
      <c r="E65" s="140"/>
      <c r="F65" s="140"/>
    </row>
    <row r="66" spans="1:6" x14ac:dyDescent="0.25">
      <c r="A66" s="1"/>
      <c r="B66" s="141"/>
      <c r="C66" s="141"/>
      <c r="D66" s="141"/>
      <c r="E66" s="140"/>
      <c r="F66" s="140"/>
    </row>
    <row r="67" spans="1:6" x14ac:dyDescent="0.25">
      <c r="A67" s="1"/>
      <c r="B67" s="141"/>
      <c r="C67" s="141"/>
      <c r="D67" s="141"/>
      <c r="E67" s="140"/>
      <c r="F67" s="140"/>
    </row>
    <row r="68" spans="1:6" x14ac:dyDescent="0.25">
      <c r="A68" s="1"/>
      <c r="B68" s="141"/>
      <c r="C68" s="141"/>
      <c r="D68" s="141"/>
      <c r="E68" s="140"/>
      <c r="F68" s="140"/>
    </row>
    <row r="69" spans="1:6" x14ac:dyDescent="0.25">
      <c r="A69" s="1"/>
      <c r="B69" s="141"/>
      <c r="C69" s="141"/>
      <c r="D69" s="141"/>
      <c r="E69" s="140"/>
      <c r="F69" s="140"/>
    </row>
    <row r="70" spans="1:6" x14ac:dyDescent="0.25">
      <c r="A70" s="1"/>
      <c r="B70" s="141"/>
      <c r="C70" s="141"/>
      <c r="D70" s="141"/>
      <c r="E70" s="140"/>
      <c r="F70" s="140"/>
    </row>
    <row r="71" spans="1:6" x14ac:dyDescent="0.25">
      <c r="A71" s="1"/>
      <c r="B71" s="141"/>
      <c r="C71" s="141"/>
      <c r="D71" s="141"/>
      <c r="E71" s="140"/>
      <c r="F71" s="140"/>
    </row>
    <row r="72" spans="1:6" x14ac:dyDescent="0.25">
      <c r="A72" s="1"/>
      <c r="B72" s="141"/>
      <c r="C72" s="141"/>
      <c r="D72" s="141"/>
      <c r="E72" s="140"/>
      <c r="F72" s="140"/>
    </row>
    <row r="73" spans="1:6" x14ac:dyDescent="0.25">
      <c r="A73" s="1"/>
      <c r="B73" s="141"/>
      <c r="C73" s="141"/>
      <c r="D73" s="141"/>
      <c r="E73" s="140"/>
      <c r="F73" s="140"/>
    </row>
    <row r="74" spans="1:6" x14ac:dyDescent="0.25">
      <c r="A74" s="1"/>
      <c r="B74" s="141"/>
      <c r="C74" s="141"/>
      <c r="D74" s="141"/>
      <c r="E74" s="140"/>
      <c r="F74" s="140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9"/>
  <sheetViews>
    <sheetView workbookViewId="0">
      <pane ySplit="8" topLeftCell="A117" activePane="bottomLeft" state="frozen"/>
      <selection pane="bottomLeft" activeCell="F118" sqref="F118"/>
    </sheetView>
  </sheetViews>
  <sheetFormatPr defaultColWidth="0" defaultRowHeight="15" x14ac:dyDescent="0.25"/>
  <cols>
    <col min="1" max="1" width="4.7109375" style="221" hidden="1" customWidth="1"/>
    <col min="2" max="2" width="5.7109375" style="221" customWidth="1"/>
    <col min="3" max="3" width="12.7109375" style="221" customWidth="1"/>
    <col min="4" max="4" width="44.7109375" style="221" customWidth="1"/>
    <col min="5" max="5" width="5.7109375" style="221" customWidth="1"/>
    <col min="6" max="8" width="9.7109375" style="221" customWidth="1"/>
    <col min="9" max="9" width="10.7109375" style="221" customWidth="1"/>
    <col min="10" max="15" width="0" style="221" hidden="1" customWidth="1"/>
    <col min="16" max="16" width="9.7109375" style="221" customWidth="1"/>
    <col min="17" max="18" width="0" style="221" hidden="1" customWidth="1"/>
    <col min="19" max="19" width="7.7109375" style="221" customWidth="1"/>
    <col min="20" max="21" width="0" style="221" hidden="1" customWidth="1"/>
    <col min="22" max="22" width="7.7109375" style="221" customWidth="1"/>
    <col min="23" max="26" width="0" style="221" hidden="1" customWidth="1"/>
    <col min="27" max="27" width="9.140625" style="221" customWidth="1"/>
    <col min="28" max="16384" width="9.140625" style="221" hidden="1"/>
  </cols>
  <sheetData>
    <row r="1" spans="1:26" ht="20.100000000000001" customHeight="1" x14ac:dyDescent="0.25">
      <c r="A1" s="228"/>
      <c r="B1" s="229" t="s">
        <v>23</v>
      </c>
      <c r="C1" s="230"/>
      <c r="D1" s="230"/>
      <c r="E1" s="230"/>
      <c r="F1" s="230"/>
      <c r="G1" s="230"/>
      <c r="H1" s="231"/>
      <c r="I1" s="232" t="s">
        <v>88</v>
      </c>
      <c r="J1" s="228"/>
      <c r="K1" s="233"/>
      <c r="L1" s="233"/>
      <c r="M1" s="233"/>
      <c r="N1" s="233"/>
      <c r="O1" s="233"/>
      <c r="P1" s="234" t="s">
        <v>89</v>
      </c>
      <c r="Q1" s="198"/>
      <c r="R1" s="198"/>
      <c r="S1" s="233"/>
      <c r="V1" s="233"/>
      <c r="W1" s="221">
        <v>30.126000000000001</v>
      </c>
    </row>
    <row r="2" spans="1:26" ht="20.100000000000001" customHeight="1" x14ac:dyDescent="0.25">
      <c r="A2" s="228"/>
      <c r="B2" s="229" t="s">
        <v>24</v>
      </c>
      <c r="C2" s="230"/>
      <c r="D2" s="230"/>
      <c r="E2" s="230"/>
      <c r="F2" s="230"/>
      <c r="G2" s="230"/>
      <c r="H2" s="231"/>
      <c r="I2" s="232" t="s">
        <v>18</v>
      </c>
      <c r="J2" s="228"/>
      <c r="K2" s="233"/>
      <c r="L2" s="233"/>
      <c r="M2" s="233"/>
      <c r="N2" s="233"/>
      <c r="O2" s="233"/>
      <c r="P2" s="234"/>
      <c r="Q2" s="198"/>
      <c r="R2" s="198"/>
      <c r="S2" s="233"/>
      <c r="V2" s="233"/>
    </row>
    <row r="3" spans="1:26" ht="20.100000000000001" customHeight="1" x14ac:dyDescent="0.25">
      <c r="A3" s="228"/>
      <c r="B3" s="229" t="s">
        <v>25</v>
      </c>
      <c r="C3" s="230"/>
      <c r="D3" s="230"/>
      <c r="E3" s="230"/>
      <c r="F3" s="230"/>
      <c r="G3" s="230"/>
      <c r="H3" s="231"/>
      <c r="I3" s="232" t="s">
        <v>90</v>
      </c>
      <c r="J3" s="228"/>
      <c r="K3" s="233"/>
      <c r="L3" s="233"/>
      <c r="M3" s="233"/>
      <c r="N3" s="233"/>
      <c r="O3" s="233"/>
      <c r="P3" s="234" t="s">
        <v>22</v>
      </c>
      <c r="Q3" s="198"/>
      <c r="R3" s="198"/>
      <c r="S3" s="233"/>
      <c r="V3" s="233"/>
    </row>
    <row r="4" spans="1:26" x14ac:dyDescent="0.25">
      <c r="A4" s="233"/>
      <c r="B4" s="234" t="s">
        <v>91</v>
      </c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198"/>
      <c r="R4" s="198"/>
      <c r="S4" s="233"/>
      <c r="V4" s="233"/>
    </row>
    <row r="5" spans="1:26" x14ac:dyDescent="0.25">
      <c r="A5" s="233"/>
      <c r="B5" s="234" t="s">
        <v>191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198"/>
      <c r="R5" s="198"/>
      <c r="S5" s="233"/>
      <c r="V5" s="233"/>
    </row>
    <row r="6" spans="1:26" x14ac:dyDescent="0.25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198"/>
      <c r="R6" s="198"/>
      <c r="S6" s="233"/>
      <c r="V6" s="233"/>
    </row>
    <row r="7" spans="1:26" x14ac:dyDescent="0.25">
      <c r="A7" s="235"/>
      <c r="B7" s="236" t="s">
        <v>64</v>
      </c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198"/>
      <c r="R7" s="198"/>
      <c r="S7" s="235"/>
      <c r="V7" s="235"/>
    </row>
    <row r="8" spans="1:26" ht="15.75" x14ac:dyDescent="0.25">
      <c r="A8" s="237" t="s">
        <v>78</v>
      </c>
      <c r="B8" s="237" t="s">
        <v>79</v>
      </c>
      <c r="C8" s="237" t="s">
        <v>80</v>
      </c>
      <c r="D8" s="237" t="s">
        <v>81</v>
      </c>
      <c r="E8" s="237" t="s">
        <v>82</v>
      </c>
      <c r="F8" s="237" t="s">
        <v>83</v>
      </c>
      <c r="G8" s="237" t="s">
        <v>54</v>
      </c>
      <c r="H8" s="237" t="s">
        <v>55</v>
      </c>
      <c r="I8" s="237" t="s">
        <v>84</v>
      </c>
      <c r="J8" s="237"/>
      <c r="K8" s="237"/>
      <c r="L8" s="237"/>
      <c r="M8" s="237"/>
      <c r="N8" s="237"/>
      <c r="O8" s="237"/>
      <c r="P8" s="237" t="s">
        <v>85</v>
      </c>
      <c r="Q8" s="238"/>
      <c r="R8" s="238"/>
      <c r="S8" s="237" t="s">
        <v>86</v>
      </c>
      <c r="T8" s="239"/>
      <c r="U8" s="239"/>
      <c r="V8" s="237" t="s">
        <v>87</v>
      </c>
      <c r="W8" s="240"/>
      <c r="X8" s="240"/>
      <c r="Y8" s="240"/>
      <c r="Z8" s="240"/>
    </row>
    <row r="9" spans="1:26" x14ac:dyDescent="0.25">
      <c r="A9" s="194"/>
      <c r="B9" s="203"/>
      <c r="C9" s="204"/>
      <c r="D9" s="205" t="s">
        <v>65</v>
      </c>
      <c r="E9" s="203"/>
      <c r="F9" s="206"/>
      <c r="G9" s="217"/>
      <c r="H9" s="217"/>
      <c r="I9" s="217"/>
      <c r="J9" s="194"/>
      <c r="K9" s="194"/>
      <c r="L9" s="194"/>
      <c r="M9" s="194"/>
      <c r="N9" s="194"/>
      <c r="O9" s="194"/>
      <c r="P9" s="194"/>
      <c r="Q9" s="195"/>
      <c r="R9" s="195"/>
      <c r="S9" s="194"/>
      <c r="T9" s="218"/>
      <c r="U9" s="218"/>
      <c r="V9" s="194"/>
      <c r="W9" s="218"/>
      <c r="X9" s="218"/>
      <c r="Y9" s="218"/>
      <c r="Z9" s="218"/>
    </row>
    <row r="10" spans="1:26" x14ac:dyDescent="0.25">
      <c r="A10" s="195"/>
      <c r="B10" s="207"/>
      <c r="C10" s="207"/>
      <c r="D10" s="207" t="s">
        <v>192</v>
      </c>
      <c r="E10" s="207"/>
      <c r="F10" s="208"/>
      <c r="G10" s="219"/>
      <c r="H10" s="219"/>
      <c r="I10" s="219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218"/>
      <c r="U10" s="218"/>
      <c r="V10" s="195"/>
      <c r="W10" s="218"/>
      <c r="X10" s="218"/>
      <c r="Y10" s="218"/>
      <c r="Z10" s="218"/>
    </row>
    <row r="11" spans="1:26" ht="24.95" customHeight="1" x14ac:dyDescent="0.25">
      <c r="A11" s="241"/>
      <c r="B11" s="209" t="s">
        <v>92</v>
      </c>
      <c r="C11" s="210" t="s">
        <v>198</v>
      </c>
      <c r="D11" s="209" t="s">
        <v>199</v>
      </c>
      <c r="E11" s="209" t="s">
        <v>200</v>
      </c>
      <c r="F11" s="211">
        <v>1.9319999999999999</v>
      </c>
      <c r="G11" s="220">
        <v>0</v>
      </c>
      <c r="H11" s="220">
        <v>0</v>
      </c>
      <c r="I11" s="220">
        <f>ROUND(F11*(G11+H11),2)</f>
        <v>0</v>
      </c>
      <c r="J11" s="197">
        <f>ROUND(F11*(N11),2)</f>
        <v>0</v>
      </c>
      <c r="K11" s="198">
        <f>ROUND(F11*(O11),2)</f>
        <v>0</v>
      </c>
      <c r="L11" s="198">
        <f>ROUND(F11*(G11),2)</f>
        <v>0</v>
      </c>
      <c r="M11" s="198">
        <f>ROUND(F11*(H11),2)</f>
        <v>0</v>
      </c>
      <c r="N11" s="198">
        <v>0</v>
      </c>
      <c r="O11" s="198"/>
      <c r="P11" s="196">
        <v>2.4178999999999999</v>
      </c>
      <c r="Q11" s="199"/>
      <c r="R11" s="199">
        <v>2.4178999999999999</v>
      </c>
      <c r="S11" s="195">
        <f>ROUND(F11*(P11),3)</f>
        <v>4.6710000000000003</v>
      </c>
      <c r="V11" s="196"/>
      <c r="Z11" s="221">
        <v>0</v>
      </c>
    </row>
    <row r="12" spans="1:26" x14ac:dyDescent="0.25">
      <c r="A12" s="195"/>
      <c r="B12" s="207"/>
      <c r="C12" s="207"/>
      <c r="D12" s="207" t="s">
        <v>192</v>
      </c>
      <c r="E12" s="207"/>
      <c r="F12" s="208"/>
      <c r="G12" s="222">
        <f>ROUND((SUM(L10:L11))/1,2)</f>
        <v>0</v>
      </c>
      <c r="H12" s="222">
        <f>ROUND((SUM(M10:M11))/1,2)</f>
        <v>0</v>
      </c>
      <c r="I12" s="222">
        <f>ROUND((SUM(I10:I11))/1,2)</f>
        <v>0</v>
      </c>
      <c r="J12" s="195"/>
      <c r="K12" s="195"/>
      <c r="L12" s="195">
        <f>ROUND((SUM(L10:L11))/1,2)</f>
        <v>0</v>
      </c>
      <c r="M12" s="195">
        <f>ROUND((SUM(M10:M11))/1,2)</f>
        <v>0</v>
      </c>
      <c r="N12" s="195"/>
      <c r="O12" s="195"/>
      <c r="P12" s="223"/>
      <c r="Q12" s="195"/>
      <c r="R12" s="195"/>
      <c r="S12" s="223">
        <f>ROUND((SUM(S10:S11))/1,2)</f>
        <v>4.67</v>
      </c>
      <c r="T12" s="218"/>
      <c r="U12" s="218"/>
      <c r="V12" s="200">
        <f>ROUND((SUM(V10:V11))/1,2)</f>
        <v>0</v>
      </c>
      <c r="W12" s="218"/>
      <c r="X12" s="218"/>
      <c r="Y12" s="218"/>
      <c r="Z12" s="218"/>
    </row>
    <row r="13" spans="1:26" x14ac:dyDescent="0.25">
      <c r="A13" s="198"/>
      <c r="B13" s="212"/>
      <c r="C13" s="212"/>
      <c r="D13" s="212"/>
      <c r="E13" s="212"/>
      <c r="F13" s="213"/>
      <c r="G13" s="224"/>
      <c r="H13" s="224"/>
      <c r="I13" s="224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V13" s="198"/>
    </row>
    <row r="14" spans="1:26" x14ac:dyDescent="0.25">
      <c r="A14" s="195"/>
      <c r="B14" s="207"/>
      <c r="C14" s="207"/>
      <c r="D14" s="207" t="s">
        <v>193</v>
      </c>
      <c r="E14" s="207"/>
      <c r="F14" s="208"/>
      <c r="G14" s="219"/>
      <c r="H14" s="219"/>
      <c r="I14" s="219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218"/>
      <c r="U14" s="218"/>
      <c r="V14" s="195"/>
      <c r="W14" s="218"/>
      <c r="X14" s="218"/>
      <c r="Y14" s="218"/>
      <c r="Z14" s="218"/>
    </row>
    <row r="15" spans="1:26" ht="24.95" customHeight="1" x14ac:dyDescent="0.25">
      <c r="A15" s="241"/>
      <c r="B15" s="209" t="s">
        <v>92</v>
      </c>
      <c r="C15" s="210" t="s">
        <v>201</v>
      </c>
      <c r="D15" s="209" t="s">
        <v>202</v>
      </c>
      <c r="E15" s="209" t="s">
        <v>95</v>
      </c>
      <c r="F15" s="211">
        <v>22.75</v>
      </c>
      <c r="G15" s="220">
        <v>0</v>
      </c>
      <c r="H15" s="220">
        <v>0</v>
      </c>
      <c r="I15" s="220">
        <f>ROUND(F15*(G15+H15),2)</f>
        <v>0</v>
      </c>
      <c r="J15" s="197">
        <f>ROUND(F15*(N15),2)</f>
        <v>0</v>
      </c>
      <c r="K15" s="198">
        <f>ROUND(F15*(O15),2)</f>
        <v>0</v>
      </c>
      <c r="L15" s="198">
        <f>ROUND(F15*(G15),2)</f>
        <v>0</v>
      </c>
      <c r="M15" s="198">
        <f>ROUND(F15*(H15),2)</f>
        <v>0</v>
      </c>
      <c r="N15" s="198">
        <v>0</v>
      </c>
      <c r="O15" s="198"/>
      <c r="P15" s="196">
        <v>6.8699999999999997E-2</v>
      </c>
      <c r="Q15" s="199"/>
      <c r="R15" s="199">
        <v>6.8699999999999997E-2</v>
      </c>
      <c r="S15" s="195">
        <f>ROUND(F15*(P15),3)</f>
        <v>1.5629999999999999</v>
      </c>
      <c r="V15" s="196"/>
      <c r="Z15" s="221">
        <v>0</v>
      </c>
    </row>
    <row r="16" spans="1:26" x14ac:dyDescent="0.25">
      <c r="A16" s="195"/>
      <c r="B16" s="207"/>
      <c r="C16" s="207"/>
      <c r="D16" s="207" t="s">
        <v>193</v>
      </c>
      <c r="E16" s="207"/>
      <c r="F16" s="208"/>
      <c r="G16" s="222">
        <f>ROUND((SUM(L14:L15))/1,2)</f>
        <v>0</v>
      </c>
      <c r="H16" s="222">
        <f>ROUND((SUM(M14:M15))/1,2)</f>
        <v>0</v>
      </c>
      <c r="I16" s="222">
        <f>ROUND((SUM(I14:I15))/1,2)</f>
        <v>0</v>
      </c>
      <c r="J16" s="195"/>
      <c r="K16" s="195"/>
      <c r="L16" s="195">
        <f>ROUND((SUM(L14:L15))/1,2)</f>
        <v>0</v>
      </c>
      <c r="M16" s="195">
        <f>ROUND((SUM(M14:M15))/1,2)</f>
        <v>0</v>
      </c>
      <c r="N16" s="195"/>
      <c r="O16" s="195"/>
      <c r="P16" s="223"/>
      <c r="Q16" s="195"/>
      <c r="R16" s="195"/>
      <c r="S16" s="223">
        <f>ROUND((SUM(S14:S15))/1,2)</f>
        <v>1.56</v>
      </c>
      <c r="T16" s="218"/>
      <c r="U16" s="218"/>
      <c r="V16" s="200">
        <f>ROUND((SUM(V14:V15))/1,2)</f>
        <v>0</v>
      </c>
      <c r="W16" s="218"/>
      <c r="X16" s="218"/>
      <c r="Y16" s="218"/>
      <c r="Z16" s="218"/>
    </row>
    <row r="17" spans="1:26" x14ac:dyDescent="0.25">
      <c r="A17" s="198"/>
      <c r="B17" s="212"/>
      <c r="C17" s="212"/>
      <c r="D17" s="212"/>
      <c r="E17" s="212"/>
      <c r="F17" s="213"/>
      <c r="G17" s="224"/>
      <c r="H17" s="224"/>
      <c r="I17" s="224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V17" s="198"/>
    </row>
    <row r="18" spans="1:26" x14ac:dyDescent="0.25">
      <c r="A18" s="195"/>
      <c r="B18" s="207"/>
      <c r="C18" s="207"/>
      <c r="D18" s="207" t="s">
        <v>66</v>
      </c>
      <c r="E18" s="207"/>
      <c r="F18" s="208"/>
      <c r="G18" s="219"/>
      <c r="H18" s="219"/>
      <c r="I18" s="219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218"/>
      <c r="U18" s="218"/>
      <c r="V18" s="195"/>
      <c r="W18" s="218"/>
      <c r="X18" s="218"/>
      <c r="Y18" s="218"/>
      <c r="Z18" s="218"/>
    </row>
    <row r="19" spans="1:26" ht="35.1" customHeight="1" x14ac:dyDescent="0.25">
      <c r="A19" s="241"/>
      <c r="B19" s="209" t="s">
        <v>92</v>
      </c>
      <c r="C19" s="210" t="s">
        <v>93</v>
      </c>
      <c r="D19" s="209" t="s">
        <v>94</v>
      </c>
      <c r="E19" s="209" t="s">
        <v>95</v>
      </c>
      <c r="F19" s="211">
        <v>84.17</v>
      </c>
      <c r="G19" s="220">
        <v>0</v>
      </c>
      <c r="H19" s="220">
        <v>0</v>
      </c>
      <c r="I19" s="220">
        <f>ROUND(F19*(G19+H19),2)</f>
        <v>0</v>
      </c>
      <c r="J19" s="197">
        <f>ROUND(F19*(N19),2)</f>
        <v>0</v>
      </c>
      <c r="K19" s="198">
        <f>ROUND(F19*(O19),2)</f>
        <v>0</v>
      </c>
      <c r="L19" s="198">
        <f>ROUND(F19*(G19),2)</f>
        <v>0</v>
      </c>
      <c r="M19" s="198">
        <f>ROUND(F19*(H19),2)</f>
        <v>0</v>
      </c>
      <c r="N19" s="198">
        <v>0</v>
      </c>
      <c r="O19" s="198"/>
      <c r="P19" s="199"/>
      <c r="Q19" s="199"/>
      <c r="R19" s="199"/>
      <c r="S19" s="195"/>
      <c r="V19" s="196"/>
      <c r="Z19" s="221">
        <v>0</v>
      </c>
    </row>
    <row r="20" spans="1:26" ht="24.95" customHeight="1" x14ac:dyDescent="0.25">
      <c r="A20" s="241"/>
      <c r="B20" s="209" t="s">
        <v>92</v>
      </c>
      <c r="C20" s="210" t="s">
        <v>203</v>
      </c>
      <c r="D20" s="209" t="s">
        <v>204</v>
      </c>
      <c r="E20" s="209" t="s">
        <v>127</v>
      </c>
      <c r="F20" s="211">
        <v>1</v>
      </c>
      <c r="G20" s="220">
        <v>0</v>
      </c>
      <c r="H20" s="220">
        <v>0</v>
      </c>
      <c r="I20" s="220">
        <f>ROUND(F20*(G20+H20),2)</f>
        <v>0</v>
      </c>
      <c r="J20" s="197">
        <f>ROUND(F20*(N20),2)</f>
        <v>0</v>
      </c>
      <c r="K20" s="198">
        <f>ROUND(F20*(O20),2)</f>
        <v>0</v>
      </c>
      <c r="L20" s="198">
        <f>ROUND(F20*(G20),2)</f>
        <v>0</v>
      </c>
      <c r="M20" s="198">
        <f>ROUND(F20*(H20),2)</f>
        <v>0</v>
      </c>
      <c r="N20" s="198">
        <v>0</v>
      </c>
      <c r="O20" s="198"/>
      <c r="P20" s="196">
        <v>1.7500000000000002E-2</v>
      </c>
      <c r="Q20" s="199"/>
      <c r="R20" s="199">
        <v>1.7500000000000002E-2</v>
      </c>
      <c r="S20" s="195">
        <f>ROUND(F20*(P20),3)</f>
        <v>1.7999999999999999E-2</v>
      </c>
      <c r="V20" s="196"/>
      <c r="Z20" s="221">
        <v>0</v>
      </c>
    </row>
    <row r="21" spans="1:26" ht="24.95" customHeight="1" x14ac:dyDescent="0.25">
      <c r="A21" s="241"/>
      <c r="B21" s="209" t="s">
        <v>114</v>
      </c>
      <c r="C21" s="210" t="s">
        <v>205</v>
      </c>
      <c r="D21" s="209" t="s">
        <v>206</v>
      </c>
      <c r="E21" s="209" t="s">
        <v>95</v>
      </c>
      <c r="F21" s="211">
        <v>84.17</v>
      </c>
      <c r="G21" s="220">
        <v>0</v>
      </c>
      <c r="H21" s="220">
        <v>0</v>
      </c>
      <c r="I21" s="220">
        <f>ROUND(F21*(G21+H21),2)</f>
        <v>0</v>
      </c>
      <c r="J21" s="197">
        <f>ROUND(F21*(N21),2)</f>
        <v>0</v>
      </c>
      <c r="K21" s="198">
        <f>ROUND(F21*(O21),2)</f>
        <v>0</v>
      </c>
      <c r="L21" s="198">
        <f>ROUND(F21*(G21),2)</f>
        <v>0</v>
      </c>
      <c r="M21" s="198">
        <f>ROUND(F21*(H21),2)</f>
        <v>0</v>
      </c>
      <c r="N21" s="198">
        <v>0</v>
      </c>
      <c r="O21" s="198"/>
      <c r="P21" s="196">
        <v>1.2619999999999999E-2</v>
      </c>
      <c r="Q21" s="199"/>
      <c r="R21" s="199">
        <v>1.2619999999999999E-2</v>
      </c>
      <c r="S21" s="195">
        <f>ROUND(F21*(P21),3)</f>
        <v>1.0620000000000001</v>
      </c>
      <c r="V21" s="196"/>
      <c r="Z21" s="221">
        <v>0</v>
      </c>
    </row>
    <row r="22" spans="1:26" ht="24.95" customHeight="1" x14ac:dyDescent="0.25">
      <c r="A22" s="241"/>
      <c r="B22" s="209" t="s">
        <v>114</v>
      </c>
      <c r="C22" s="210" t="s">
        <v>207</v>
      </c>
      <c r="D22" s="209" t="s">
        <v>208</v>
      </c>
      <c r="E22" s="209" t="s">
        <v>95</v>
      </c>
      <c r="F22" s="211">
        <v>121.91200000000001</v>
      </c>
      <c r="G22" s="220">
        <v>0</v>
      </c>
      <c r="H22" s="220">
        <v>0</v>
      </c>
      <c r="I22" s="220">
        <f>ROUND(F22*(G22+H22),2)</f>
        <v>0</v>
      </c>
      <c r="J22" s="197">
        <f>ROUND(F22*(N22),2)</f>
        <v>0</v>
      </c>
      <c r="K22" s="198">
        <f>ROUND(F22*(O22),2)</f>
        <v>0</v>
      </c>
      <c r="L22" s="198">
        <f>ROUND(F22*(G22),2)</f>
        <v>0</v>
      </c>
      <c r="M22" s="198">
        <f>ROUND(F22*(H22),2)</f>
        <v>0</v>
      </c>
      <c r="N22" s="198">
        <v>0</v>
      </c>
      <c r="O22" s="198"/>
      <c r="P22" s="196">
        <v>1.1200000000000002E-2</v>
      </c>
      <c r="Q22" s="199"/>
      <c r="R22" s="199">
        <v>1.1200000000000002E-2</v>
      </c>
      <c r="S22" s="195">
        <f>ROUND(F22*(P22),3)</f>
        <v>1.365</v>
      </c>
      <c r="V22" s="196"/>
      <c r="Z22" s="221">
        <v>0</v>
      </c>
    </row>
    <row r="23" spans="1:26" ht="24.95" customHeight="1" x14ac:dyDescent="0.25">
      <c r="A23" s="241"/>
      <c r="B23" s="209" t="s">
        <v>209</v>
      </c>
      <c r="C23" s="210" t="s">
        <v>210</v>
      </c>
      <c r="D23" s="209" t="s">
        <v>211</v>
      </c>
      <c r="E23" s="209" t="s">
        <v>127</v>
      </c>
      <c r="F23" s="211">
        <v>1</v>
      </c>
      <c r="G23" s="220">
        <v>0</v>
      </c>
      <c r="H23" s="220">
        <v>0</v>
      </c>
      <c r="I23" s="220">
        <f>ROUND(F23*(G23+H23),2)</f>
        <v>0</v>
      </c>
      <c r="J23" s="197">
        <f>ROUND(F23*(N23),2)</f>
        <v>0</v>
      </c>
      <c r="K23" s="198">
        <f>ROUND(F23*(O23),2)</f>
        <v>0</v>
      </c>
      <c r="L23" s="198">
        <f>ROUND(F23*(G23),2)</f>
        <v>0</v>
      </c>
      <c r="M23" s="198">
        <f>ROUND(F23*(H23),2)</f>
        <v>0</v>
      </c>
      <c r="N23" s="198">
        <v>0</v>
      </c>
      <c r="O23" s="198"/>
      <c r="P23" s="199"/>
      <c r="Q23" s="199"/>
      <c r="R23" s="199"/>
      <c r="S23" s="195"/>
      <c r="V23" s="196"/>
      <c r="Z23" s="221">
        <v>0</v>
      </c>
    </row>
    <row r="24" spans="1:26" x14ac:dyDescent="0.25">
      <c r="A24" s="195"/>
      <c r="B24" s="207"/>
      <c r="C24" s="207"/>
      <c r="D24" s="207" t="s">
        <v>66</v>
      </c>
      <c r="E24" s="207"/>
      <c r="F24" s="208"/>
      <c r="G24" s="222">
        <f>ROUND((SUM(L18:L23))/1,2)</f>
        <v>0</v>
      </c>
      <c r="H24" s="222">
        <f>ROUND((SUM(M18:M23))/1,2)</f>
        <v>0</v>
      </c>
      <c r="I24" s="222">
        <f>ROUND((SUM(I18:I23))/1,2)</f>
        <v>0</v>
      </c>
      <c r="J24" s="195"/>
      <c r="K24" s="195"/>
      <c r="L24" s="195">
        <f>ROUND((SUM(L18:L23))/1,2)</f>
        <v>0</v>
      </c>
      <c r="M24" s="195">
        <f>ROUND((SUM(M18:M23))/1,2)</f>
        <v>0</v>
      </c>
      <c r="N24" s="195"/>
      <c r="O24" s="195"/>
      <c r="P24" s="223"/>
      <c r="Q24" s="195"/>
      <c r="R24" s="195"/>
      <c r="S24" s="223">
        <f>ROUND((SUM(S18:S23))/1,2)</f>
        <v>2.4500000000000002</v>
      </c>
      <c r="T24" s="218"/>
      <c r="U24" s="218"/>
      <c r="V24" s="200">
        <f>ROUND((SUM(V18:V23))/1,2)</f>
        <v>0</v>
      </c>
      <c r="W24" s="218"/>
      <c r="X24" s="218"/>
      <c r="Y24" s="218"/>
      <c r="Z24" s="218"/>
    </row>
    <row r="25" spans="1:26" x14ac:dyDescent="0.25">
      <c r="A25" s="198"/>
      <c r="B25" s="212"/>
      <c r="C25" s="212"/>
      <c r="D25" s="212"/>
      <c r="E25" s="212"/>
      <c r="F25" s="213"/>
      <c r="G25" s="224"/>
      <c r="H25" s="224"/>
      <c r="I25" s="224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V25" s="198"/>
    </row>
    <row r="26" spans="1:26" x14ac:dyDescent="0.25">
      <c r="A26" s="195"/>
      <c r="B26" s="207"/>
      <c r="C26" s="207"/>
      <c r="D26" s="207" t="s">
        <v>67</v>
      </c>
      <c r="E26" s="207"/>
      <c r="F26" s="208"/>
      <c r="G26" s="219"/>
      <c r="H26" s="219"/>
      <c r="I26" s="219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218"/>
      <c r="U26" s="218"/>
      <c r="V26" s="195"/>
      <c r="W26" s="218"/>
      <c r="X26" s="218"/>
      <c r="Y26" s="218"/>
      <c r="Z26" s="218"/>
    </row>
    <row r="27" spans="1:26" ht="24.95" customHeight="1" x14ac:dyDescent="0.25">
      <c r="A27" s="241"/>
      <c r="B27" s="209" t="s">
        <v>92</v>
      </c>
      <c r="C27" s="210" t="s">
        <v>96</v>
      </c>
      <c r="D27" s="209" t="s">
        <v>97</v>
      </c>
      <c r="E27" s="209" t="s">
        <v>95</v>
      </c>
      <c r="F27" s="211">
        <v>84.17</v>
      </c>
      <c r="G27" s="220">
        <v>0</v>
      </c>
      <c r="H27" s="220">
        <v>0</v>
      </c>
      <c r="I27" s="220">
        <f t="shared" ref="I27:I36" si="0">ROUND(F27*(G27+H27),2)</f>
        <v>0</v>
      </c>
      <c r="J27" s="197">
        <f t="shared" ref="J27:J36" si="1">ROUND(F27*(N27),2)</f>
        <v>0</v>
      </c>
      <c r="K27" s="198">
        <f t="shared" ref="K27:K36" si="2">ROUND(F27*(O27),2)</f>
        <v>0</v>
      </c>
      <c r="L27" s="198">
        <f t="shared" ref="L27:L36" si="3">ROUND(F27*(G27),2)</f>
        <v>0</v>
      </c>
      <c r="M27" s="198">
        <f t="shared" ref="M27:M36" si="4">ROUND(F27*(H27),2)</f>
        <v>0</v>
      </c>
      <c r="N27" s="198">
        <v>0</v>
      </c>
      <c r="O27" s="198"/>
      <c r="P27" s="199"/>
      <c r="Q27" s="199"/>
      <c r="R27" s="199"/>
      <c r="S27" s="195"/>
      <c r="V27" s="196"/>
      <c r="Z27" s="221">
        <v>0</v>
      </c>
    </row>
    <row r="28" spans="1:26" ht="24.95" customHeight="1" x14ac:dyDescent="0.25">
      <c r="A28" s="241"/>
      <c r="B28" s="209" t="s">
        <v>98</v>
      </c>
      <c r="C28" s="210" t="s">
        <v>212</v>
      </c>
      <c r="D28" s="209" t="s">
        <v>213</v>
      </c>
      <c r="E28" s="209" t="s">
        <v>127</v>
      </c>
      <c r="F28" s="211">
        <v>1</v>
      </c>
      <c r="G28" s="220">
        <v>0</v>
      </c>
      <c r="H28" s="220">
        <v>0</v>
      </c>
      <c r="I28" s="220">
        <f t="shared" si="0"/>
        <v>0</v>
      </c>
      <c r="J28" s="197">
        <f t="shared" si="1"/>
        <v>0</v>
      </c>
      <c r="K28" s="198">
        <f t="shared" si="2"/>
        <v>0</v>
      </c>
      <c r="L28" s="198">
        <f t="shared" si="3"/>
        <v>0</v>
      </c>
      <c r="M28" s="198">
        <f t="shared" si="4"/>
        <v>0</v>
      </c>
      <c r="N28" s="198">
        <v>0</v>
      </c>
      <c r="O28" s="198"/>
      <c r="P28" s="199"/>
      <c r="Q28" s="199"/>
      <c r="R28" s="199"/>
      <c r="S28" s="195"/>
      <c r="V28" s="196"/>
      <c r="Z28" s="221">
        <v>0</v>
      </c>
    </row>
    <row r="29" spans="1:26" ht="24.95" customHeight="1" x14ac:dyDescent="0.25">
      <c r="A29" s="241"/>
      <c r="B29" s="209" t="s">
        <v>98</v>
      </c>
      <c r="C29" s="210" t="s">
        <v>99</v>
      </c>
      <c r="D29" s="209" t="s">
        <v>214</v>
      </c>
      <c r="E29" s="209" t="s">
        <v>95</v>
      </c>
      <c r="F29" s="211">
        <v>1.5</v>
      </c>
      <c r="G29" s="220">
        <v>0</v>
      </c>
      <c r="H29" s="220">
        <v>0</v>
      </c>
      <c r="I29" s="220">
        <f t="shared" si="0"/>
        <v>0</v>
      </c>
      <c r="J29" s="197">
        <f t="shared" si="1"/>
        <v>0</v>
      </c>
      <c r="K29" s="198">
        <f t="shared" si="2"/>
        <v>0</v>
      </c>
      <c r="L29" s="198">
        <f t="shared" si="3"/>
        <v>0</v>
      </c>
      <c r="M29" s="198">
        <f t="shared" si="4"/>
        <v>0</v>
      </c>
      <c r="N29" s="198">
        <v>0</v>
      </c>
      <c r="O29" s="198"/>
      <c r="P29" s="199"/>
      <c r="Q29" s="199"/>
      <c r="R29" s="199"/>
      <c r="S29" s="195"/>
      <c r="V29" s="196"/>
      <c r="Z29" s="221">
        <v>0</v>
      </c>
    </row>
    <row r="30" spans="1:26" ht="24.95" customHeight="1" x14ac:dyDescent="0.25">
      <c r="A30" s="241"/>
      <c r="B30" s="209" t="s">
        <v>98</v>
      </c>
      <c r="C30" s="210" t="s">
        <v>101</v>
      </c>
      <c r="D30" s="209" t="s">
        <v>102</v>
      </c>
      <c r="E30" s="209" t="s">
        <v>103</v>
      </c>
      <c r="F30" s="211">
        <v>1.498</v>
      </c>
      <c r="G30" s="220">
        <v>0</v>
      </c>
      <c r="H30" s="220">
        <v>0</v>
      </c>
      <c r="I30" s="220">
        <f t="shared" si="0"/>
        <v>0</v>
      </c>
      <c r="J30" s="197">
        <f t="shared" si="1"/>
        <v>0</v>
      </c>
      <c r="K30" s="198">
        <f t="shared" si="2"/>
        <v>0</v>
      </c>
      <c r="L30" s="198">
        <f t="shared" si="3"/>
        <v>0</v>
      </c>
      <c r="M30" s="198">
        <f t="shared" si="4"/>
        <v>0</v>
      </c>
      <c r="N30" s="198">
        <v>0</v>
      </c>
      <c r="O30" s="198"/>
      <c r="P30" s="199"/>
      <c r="Q30" s="199"/>
      <c r="R30" s="199"/>
      <c r="S30" s="195"/>
      <c r="V30" s="196"/>
      <c r="Z30" s="221">
        <v>0</v>
      </c>
    </row>
    <row r="31" spans="1:26" ht="24.95" customHeight="1" x14ac:dyDescent="0.25">
      <c r="A31" s="241"/>
      <c r="B31" s="209" t="s">
        <v>98</v>
      </c>
      <c r="C31" s="210" t="s">
        <v>104</v>
      </c>
      <c r="D31" s="209" t="s">
        <v>105</v>
      </c>
      <c r="E31" s="209" t="s">
        <v>103</v>
      </c>
      <c r="F31" s="211">
        <v>22.47</v>
      </c>
      <c r="G31" s="220">
        <v>0</v>
      </c>
      <c r="H31" s="220">
        <v>0</v>
      </c>
      <c r="I31" s="220">
        <f t="shared" si="0"/>
        <v>0</v>
      </c>
      <c r="J31" s="197">
        <f t="shared" si="1"/>
        <v>0</v>
      </c>
      <c r="K31" s="198">
        <f t="shared" si="2"/>
        <v>0</v>
      </c>
      <c r="L31" s="198">
        <f t="shared" si="3"/>
        <v>0</v>
      </c>
      <c r="M31" s="198">
        <f t="shared" si="4"/>
        <v>0</v>
      </c>
      <c r="N31" s="198">
        <v>0</v>
      </c>
      <c r="O31" s="198"/>
      <c r="P31" s="199"/>
      <c r="Q31" s="199"/>
      <c r="R31" s="199"/>
      <c r="S31" s="195"/>
      <c r="V31" s="196"/>
      <c r="Z31" s="221">
        <v>0</v>
      </c>
    </row>
    <row r="32" spans="1:26" ht="24.95" customHeight="1" x14ac:dyDescent="0.25">
      <c r="A32" s="241"/>
      <c r="B32" s="209" t="s">
        <v>98</v>
      </c>
      <c r="C32" s="210" t="s">
        <v>106</v>
      </c>
      <c r="D32" s="209" t="s">
        <v>107</v>
      </c>
      <c r="E32" s="209" t="s">
        <v>103</v>
      </c>
      <c r="F32" s="211">
        <v>1.498</v>
      </c>
      <c r="G32" s="220">
        <v>0</v>
      </c>
      <c r="H32" s="220">
        <v>0</v>
      </c>
      <c r="I32" s="220">
        <f t="shared" si="0"/>
        <v>0</v>
      </c>
      <c r="J32" s="197">
        <f t="shared" si="1"/>
        <v>0</v>
      </c>
      <c r="K32" s="198">
        <f t="shared" si="2"/>
        <v>0</v>
      </c>
      <c r="L32" s="198">
        <f t="shared" si="3"/>
        <v>0</v>
      </c>
      <c r="M32" s="198">
        <f t="shared" si="4"/>
        <v>0</v>
      </c>
      <c r="N32" s="198">
        <v>0</v>
      </c>
      <c r="O32" s="198"/>
      <c r="P32" s="199"/>
      <c r="Q32" s="199"/>
      <c r="R32" s="199"/>
      <c r="S32" s="195"/>
      <c r="V32" s="196"/>
      <c r="Z32" s="221">
        <v>0</v>
      </c>
    </row>
    <row r="33" spans="1:26" ht="24.95" customHeight="1" x14ac:dyDescent="0.25">
      <c r="A33" s="241"/>
      <c r="B33" s="209" t="s">
        <v>98</v>
      </c>
      <c r="C33" s="210" t="s">
        <v>108</v>
      </c>
      <c r="D33" s="209" t="s">
        <v>109</v>
      </c>
      <c r="E33" s="209" t="s">
        <v>103</v>
      </c>
      <c r="F33" s="211">
        <v>1.498</v>
      </c>
      <c r="G33" s="220">
        <v>0</v>
      </c>
      <c r="H33" s="220">
        <v>0</v>
      </c>
      <c r="I33" s="220">
        <f t="shared" si="0"/>
        <v>0</v>
      </c>
      <c r="J33" s="197">
        <f t="shared" si="1"/>
        <v>0</v>
      </c>
      <c r="K33" s="198">
        <f t="shared" si="2"/>
        <v>0</v>
      </c>
      <c r="L33" s="198">
        <f t="shared" si="3"/>
        <v>0</v>
      </c>
      <c r="M33" s="198">
        <f t="shared" si="4"/>
        <v>0</v>
      </c>
      <c r="N33" s="198">
        <v>0</v>
      </c>
      <c r="O33" s="198"/>
      <c r="P33" s="199"/>
      <c r="Q33" s="199"/>
      <c r="R33" s="199"/>
      <c r="S33" s="195"/>
      <c r="V33" s="196"/>
      <c r="Z33" s="221">
        <v>0</v>
      </c>
    </row>
    <row r="34" spans="1:26" ht="24.95" customHeight="1" x14ac:dyDescent="0.25">
      <c r="A34" s="241"/>
      <c r="B34" s="209" t="s">
        <v>98</v>
      </c>
      <c r="C34" s="210" t="s">
        <v>110</v>
      </c>
      <c r="D34" s="209" t="s">
        <v>111</v>
      </c>
      <c r="E34" s="209" t="s">
        <v>103</v>
      </c>
      <c r="F34" s="211">
        <v>1.498</v>
      </c>
      <c r="G34" s="220">
        <v>0</v>
      </c>
      <c r="H34" s="220">
        <v>0</v>
      </c>
      <c r="I34" s="220">
        <f t="shared" si="0"/>
        <v>0</v>
      </c>
      <c r="J34" s="197">
        <f t="shared" si="1"/>
        <v>0</v>
      </c>
      <c r="K34" s="198">
        <f t="shared" si="2"/>
        <v>0</v>
      </c>
      <c r="L34" s="198">
        <f t="shared" si="3"/>
        <v>0</v>
      </c>
      <c r="M34" s="198">
        <f t="shared" si="4"/>
        <v>0</v>
      </c>
      <c r="N34" s="198">
        <v>0</v>
      </c>
      <c r="O34" s="198"/>
      <c r="P34" s="199"/>
      <c r="Q34" s="199"/>
      <c r="R34" s="199"/>
      <c r="S34" s="195"/>
      <c r="V34" s="196"/>
      <c r="Z34" s="221">
        <v>0</v>
      </c>
    </row>
    <row r="35" spans="1:26" ht="24.95" customHeight="1" x14ac:dyDescent="0.25">
      <c r="A35" s="241"/>
      <c r="B35" s="209" t="s">
        <v>98</v>
      </c>
      <c r="C35" s="210" t="s">
        <v>112</v>
      </c>
      <c r="D35" s="209" t="s">
        <v>113</v>
      </c>
      <c r="E35" s="209" t="s">
        <v>103</v>
      </c>
      <c r="F35" s="211">
        <v>1.498</v>
      </c>
      <c r="G35" s="220">
        <v>0</v>
      </c>
      <c r="H35" s="220">
        <v>0</v>
      </c>
      <c r="I35" s="220">
        <f t="shared" si="0"/>
        <v>0</v>
      </c>
      <c r="J35" s="197">
        <f t="shared" si="1"/>
        <v>0</v>
      </c>
      <c r="K35" s="198">
        <f t="shared" si="2"/>
        <v>0</v>
      </c>
      <c r="L35" s="198">
        <f t="shared" si="3"/>
        <v>0</v>
      </c>
      <c r="M35" s="198">
        <f t="shared" si="4"/>
        <v>0</v>
      </c>
      <c r="N35" s="198">
        <v>0</v>
      </c>
      <c r="O35" s="198"/>
      <c r="P35" s="199"/>
      <c r="Q35" s="199"/>
      <c r="R35" s="199"/>
      <c r="S35" s="195"/>
      <c r="V35" s="196"/>
      <c r="Z35" s="221">
        <v>0</v>
      </c>
    </row>
    <row r="36" spans="1:26" ht="35.1" customHeight="1" x14ac:dyDescent="0.25">
      <c r="A36" s="241"/>
      <c r="B36" s="209" t="s">
        <v>166</v>
      </c>
      <c r="C36" s="210" t="s">
        <v>215</v>
      </c>
      <c r="D36" s="209" t="s">
        <v>216</v>
      </c>
      <c r="E36" s="209" t="s">
        <v>127</v>
      </c>
      <c r="F36" s="211">
        <v>1</v>
      </c>
      <c r="G36" s="220">
        <v>0</v>
      </c>
      <c r="H36" s="220">
        <v>0</v>
      </c>
      <c r="I36" s="220">
        <f t="shared" si="0"/>
        <v>0</v>
      </c>
      <c r="J36" s="197">
        <f t="shared" si="1"/>
        <v>0</v>
      </c>
      <c r="K36" s="198">
        <f t="shared" si="2"/>
        <v>0</v>
      </c>
      <c r="L36" s="198">
        <f t="shared" si="3"/>
        <v>0</v>
      </c>
      <c r="M36" s="198">
        <f t="shared" si="4"/>
        <v>0</v>
      </c>
      <c r="N36" s="198">
        <v>0</v>
      </c>
      <c r="O36" s="198"/>
      <c r="P36" s="199"/>
      <c r="Q36" s="199"/>
      <c r="R36" s="199"/>
      <c r="S36" s="195"/>
      <c r="V36" s="196"/>
      <c r="Z36" s="221">
        <v>0</v>
      </c>
    </row>
    <row r="37" spans="1:26" x14ac:dyDescent="0.25">
      <c r="A37" s="195"/>
      <c r="B37" s="207"/>
      <c r="C37" s="207"/>
      <c r="D37" s="207" t="s">
        <v>67</v>
      </c>
      <c r="E37" s="207"/>
      <c r="F37" s="208"/>
      <c r="G37" s="222">
        <f>ROUND((SUM(L26:L36))/1,2)</f>
        <v>0</v>
      </c>
      <c r="H37" s="222">
        <f>ROUND((SUM(M26:M36))/1,2)</f>
        <v>0</v>
      </c>
      <c r="I37" s="222">
        <f>ROUND((SUM(I26:I36))/1,2)</f>
        <v>0</v>
      </c>
      <c r="J37" s="195"/>
      <c r="K37" s="195"/>
      <c r="L37" s="195">
        <f>ROUND((SUM(L26:L36))/1,2)</f>
        <v>0</v>
      </c>
      <c r="M37" s="195">
        <f>ROUND((SUM(M26:M36))/1,2)</f>
        <v>0</v>
      </c>
      <c r="N37" s="195"/>
      <c r="O37" s="195"/>
      <c r="P37" s="223"/>
      <c r="Q37" s="195"/>
      <c r="R37" s="195"/>
      <c r="S37" s="223">
        <f>ROUND((SUM(S26:S36))/1,2)</f>
        <v>0</v>
      </c>
      <c r="T37" s="218"/>
      <c r="U37" s="218"/>
      <c r="V37" s="200">
        <f>ROUND((SUM(V26:V36))/1,2)</f>
        <v>0</v>
      </c>
      <c r="W37" s="218"/>
      <c r="X37" s="218"/>
      <c r="Y37" s="218"/>
      <c r="Z37" s="218"/>
    </row>
    <row r="38" spans="1:26" x14ac:dyDescent="0.25">
      <c r="A38" s="198"/>
      <c r="B38" s="212"/>
      <c r="C38" s="212"/>
      <c r="D38" s="212"/>
      <c r="E38" s="212"/>
      <c r="F38" s="213"/>
      <c r="G38" s="224"/>
      <c r="H38" s="224"/>
      <c r="I38" s="224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V38" s="198"/>
    </row>
    <row r="39" spans="1:26" x14ac:dyDescent="0.25">
      <c r="A39" s="195"/>
      <c r="B39" s="207"/>
      <c r="C39" s="207"/>
      <c r="D39" s="207" t="s">
        <v>68</v>
      </c>
      <c r="E39" s="207"/>
      <c r="F39" s="208"/>
      <c r="G39" s="219"/>
      <c r="H39" s="219"/>
      <c r="I39" s="219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218"/>
      <c r="U39" s="218"/>
      <c r="V39" s="195"/>
      <c r="W39" s="218"/>
      <c r="X39" s="218"/>
      <c r="Y39" s="218"/>
      <c r="Z39" s="218"/>
    </row>
    <row r="40" spans="1:26" ht="24.95" customHeight="1" x14ac:dyDescent="0.25">
      <c r="A40" s="241"/>
      <c r="B40" s="209" t="s">
        <v>114</v>
      </c>
      <c r="C40" s="210" t="s">
        <v>115</v>
      </c>
      <c r="D40" s="209" t="s">
        <v>116</v>
      </c>
      <c r="E40" s="209" t="s">
        <v>103</v>
      </c>
      <c r="F40" s="211">
        <v>11.154</v>
      </c>
      <c r="G40" s="220">
        <v>0</v>
      </c>
      <c r="H40" s="220">
        <v>0</v>
      </c>
      <c r="I40" s="220">
        <f>ROUND(F40*(G40+H40),2)</f>
        <v>0</v>
      </c>
      <c r="J40" s="197">
        <f>ROUND(F40*(N40),2)</f>
        <v>0</v>
      </c>
      <c r="K40" s="198">
        <f>ROUND(F40*(O40),2)</f>
        <v>0</v>
      </c>
      <c r="L40" s="198">
        <f>ROUND(F40*(G40),2)</f>
        <v>0</v>
      </c>
      <c r="M40" s="198">
        <f>ROUND(F40*(H40),2)</f>
        <v>0</v>
      </c>
      <c r="N40" s="198">
        <v>0</v>
      </c>
      <c r="O40" s="198"/>
      <c r="P40" s="199"/>
      <c r="Q40" s="199"/>
      <c r="R40" s="199"/>
      <c r="S40" s="195"/>
      <c r="V40" s="196"/>
      <c r="Z40" s="221">
        <v>0</v>
      </c>
    </row>
    <row r="41" spans="1:26" x14ac:dyDescent="0.25">
      <c r="A41" s="195"/>
      <c r="B41" s="207"/>
      <c r="C41" s="207"/>
      <c r="D41" s="207" t="s">
        <v>68</v>
      </c>
      <c r="E41" s="207"/>
      <c r="F41" s="208"/>
      <c r="G41" s="222">
        <f>ROUND((SUM(L39:L40))/1,2)</f>
        <v>0</v>
      </c>
      <c r="H41" s="222">
        <f>ROUND((SUM(M39:M40))/1,2)</f>
        <v>0</v>
      </c>
      <c r="I41" s="222">
        <f>ROUND((SUM(I39:I40))/1,2)</f>
        <v>0</v>
      </c>
      <c r="J41" s="195"/>
      <c r="K41" s="195"/>
      <c r="L41" s="195">
        <f>ROUND((SUM(L39:L40))/1,2)</f>
        <v>0</v>
      </c>
      <c r="M41" s="195">
        <f>ROUND((SUM(M39:M40))/1,2)</f>
        <v>0</v>
      </c>
      <c r="N41" s="195"/>
      <c r="O41" s="195"/>
      <c r="P41" s="223"/>
      <c r="Q41" s="195"/>
      <c r="R41" s="195"/>
      <c r="S41" s="223">
        <f>ROUND((SUM(S39:S40))/1,2)</f>
        <v>0</v>
      </c>
      <c r="T41" s="218"/>
      <c r="U41" s="218"/>
      <c r="V41" s="200">
        <f>ROUND((SUM(V39:V40))/1,2)</f>
        <v>0</v>
      </c>
      <c r="W41" s="218"/>
      <c r="X41" s="218"/>
      <c r="Y41" s="218"/>
      <c r="Z41" s="218"/>
    </row>
    <row r="42" spans="1:26" x14ac:dyDescent="0.25">
      <c r="A42" s="198"/>
      <c r="B42" s="212"/>
      <c r="C42" s="212"/>
      <c r="D42" s="212"/>
      <c r="E42" s="212"/>
      <c r="F42" s="213"/>
      <c r="G42" s="224"/>
      <c r="H42" s="224"/>
      <c r="I42" s="224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V42" s="198"/>
    </row>
    <row r="43" spans="1:26" x14ac:dyDescent="0.25">
      <c r="A43" s="195"/>
      <c r="B43" s="207"/>
      <c r="C43" s="207"/>
      <c r="D43" s="214" t="s">
        <v>65</v>
      </c>
      <c r="E43" s="207"/>
      <c r="F43" s="208"/>
      <c r="G43" s="222">
        <f>ROUND((SUM(L9:L42))/2,2)</f>
        <v>0</v>
      </c>
      <c r="H43" s="222">
        <f>ROUND((SUM(M9:M42))/2,2)</f>
        <v>0</v>
      </c>
      <c r="I43" s="222">
        <f>ROUND((SUM(I9:I42))/2,2)</f>
        <v>0</v>
      </c>
      <c r="J43" s="219"/>
      <c r="K43" s="195"/>
      <c r="L43" s="219">
        <f>ROUND((SUM(L9:L42))/2,2)</f>
        <v>0</v>
      </c>
      <c r="M43" s="219">
        <f>ROUND((SUM(M9:M42))/2,2)</f>
        <v>0</v>
      </c>
      <c r="N43" s="195"/>
      <c r="O43" s="195"/>
      <c r="P43" s="223"/>
      <c r="Q43" s="195"/>
      <c r="R43" s="195"/>
      <c r="S43" s="223">
        <f>ROUND((SUM(S9:S42))/2,2)</f>
        <v>8.68</v>
      </c>
      <c r="T43" s="218"/>
      <c r="U43" s="218"/>
      <c r="V43" s="200">
        <f>ROUND((SUM(V9:V42))/2,2)</f>
        <v>0</v>
      </c>
    </row>
    <row r="44" spans="1:26" x14ac:dyDescent="0.25">
      <c r="A44" s="198"/>
      <c r="B44" s="212"/>
      <c r="C44" s="212"/>
      <c r="D44" s="212"/>
      <c r="E44" s="212"/>
      <c r="F44" s="213"/>
      <c r="G44" s="224"/>
      <c r="H44" s="224"/>
      <c r="I44" s="224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V44" s="198"/>
    </row>
    <row r="45" spans="1:26" x14ac:dyDescent="0.25">
      <c r="A45" s="195"/>
      <c r="B45" s="207"/>
      <c r="C45" s="207"/>
      <c r="D45" s="214" t="s">
        <v>69</v>
      </c>
      <c r="E45" s="207"/>
      <c r="F45" s="208"/>
      <c r="G45" s="219"/>
      <c r="H45" s="219"/>
      <c r="I45" s="219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218"/>
      <c r="U45" s="218"/>
      <c r="V45" s="195"/>
      <c r="W45" s="218"/>
      <c r="X45" s="218"/>
      <c r="Y45" s="218"/>
      <c r="Z45" s="218"/>
    </row>
    <row r="46" spans="1:26" x14ac:dyDescent="0.25">
      <c r="A46" s="195"/>
      <c r="B46" s="207"/>
      <c r="C46" s="207"/>
      <c r="D46" s="207" t="s">
        <v>70</v>
      </c>
      <c r="E46" s="207"/>
      <c r="F46" s="208"/>
      <c r="G46" s="219"/>
      <c r="H46" s="219"/>
      <c r="I46" s="219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218"/>
      <c r="U46" s="218"/>
      <c r="V46" s="195"/>
      <c r="W46" s="218"/>
      <c r="X46" s="218"/>
      <c r="Y46" s="218"/>
      <c r="Z46" s="218"/>
    </row>
    <row r="47" spans="1:26" ht="24.95" customHeight="1" x14ac:dyDescent="0.25">
      <c r="A47" s="241"/>
      <c r="B47" s="209" t="s">
        <v>217</v>
      </c>
      <c r="C47" s="210" t="s">
        <v>218</v>
      </c>
      <c r="D47" s="209" t="s">
        <v>219</v>
      </c>
      <c r="E47" s="209" t="s">
        <v>127</v>
      </c>
      <c r="F47" s="211">
        <v>1</v>
      </c>
      <c r="G47" s="220">
        <v>0</v>
      </c>
      <c r="H47" s="220">
        <v>0</v>
      </c>
      <c r="I47" s="220">
        <f>ROUND(F47*(G47+H47),2)</f>
        <v>0</v>
      </c>
      <c r="J47" s="197">
        <f>ROUND(F47*(N47),2)</f>
        <v>0</v>
      </c>
      <c r="K47" s="198">
        <f>ROUND(F47*(O47),2)</f>
        <v>0</v>
      </c>
      <c r="L47" s="198">
        <f>ROUND(F47*(G47),2)</f>
        <v>0</v>
      </c>
      <c r="M47" s="198">
        <f>ROUND(F47*(H47),2)</f>
        <v>0</v>
      </c>
      <c r="N47" s="198">
        <v>0</v>
      </c>
      <c r="O47" s="198"/>
      <c r="P47" s="199"/>
      <c r="Q47" s="199"/>
      <c r="R47" s="199"/>
      <c r="S47" s="195"/>
      <c r="V47" s="196"/>
      <c r="Z47" s="221">
        <v>0</v>
      </c>
    </row>
    <row r="48" spans="1:26" ht="35.1" customHeight="1" x14ac:dyDescent="0.25">
      <c r="A48" s="241"/>
      <c r="B48" s="209" t="s">
        <v>117</v>
      </c>
      <c r="C48" s="210" t="s">
        <v>118</v>
      </c>
      <c r="D48" s="209" t="s">
        <v>119</v>
      </c>
      <c r="E48" s="209" t="s">
        <v>120</v>
      </c>
      <c r="F48" s="211">
        <v>0.5</v>
      </c>
      <c r="G48" s="220">
        <v>0</v>
      </c>
      <c r="H48" s="220">
        <v>0</v>
      </c>
      <c r="I48" s="220">
        <f>ROUND(F48*(G48+H48),2)</f>
        <v>0</v>
      </c>
      <c r="J48" s="197">
        <f>ROUND(F48*(N48),2)</f>
        <v>0</v>
      </c>
      <c r="K48" s="198">
        <f>ROUND(F48*(O48),2)</f>
        <v>0</v>
      </c>
      <c r="L48" s="198">
        <f>ROUND(F48*(G48),2)</f>
        <v>0</v>
      </c>
      <c r="M48" s="198">
        <f>ROUND(F48*(H48),2)</f>
        <v>0</v>
      </c>
      <c r="N48" s="198">
        <v>0</v>
      </c>
      <c r="O48" s="198"/>
      <c r="P48" s="196">
        <v>2.5998731800000001E-2</v>
      </c>
      <c r="Q48" s="199"/>
      <c r="R48" s="199">
        <v>2.5998731800000001E-2</v>
      </c>
      <c r="S48" s="195">
        <f>ROUND(F48*(P48),3)</f>
        <v>1.2999999999999999E-2</v>
      </c>
      <c r="V48" s="196"/>
      <c r="Z48" s="221">
        <v>0</v>
      </c>
    </row>
    <row r="49" spans="1:26" x14ac:dyDescent="0.25">
      <c r="A49" s="195"/>
      <c r="B49" s="207"/>
      <c r="C49" s="207"/>
      <c r="D49" s="207" t="s">
        <v>70</v>
      </c>
      <c r="E49" s="207"/>
      <c r="F49" s="208"/>
      <c r="G49" s="222">
        <f>ROUND((SUM(L46:L48))/1,2)</f>
        <v>0</v>
      </c>
      <c r="H49" s="222">
        <f>ROUND((SUM(M46:M48))/1,2)</f>
        <v>0</v>
      </c>
      <c r="I49" s="222">
        <f>ROUND((SUM(I46:I48))/1,2)</f>
        <v>0</v>
      </c>
      <c r="J49" s="195"/>
      <c r="K49" s="195"/>
      <c r="L49" s="195">
        <f>ROUND((SUM(L46:L48))/1,2)</f>
        <v>0</v>
      </c>
      <c r="M49" s="195">
        <f>ROUND((SUM(M46:M48))/1,2)</f>
        <v>0</v>
      </c>
      <c r="N49" s="195"/>
      <c r="O49" s="195"/>
      <c r="P49" s="223"/>
      <c r="Q49" s="195"/>
      <c r="R49" s="195"/>
      <c r="S49" s="223">
        <f>ROUND((SUM(S46:S48))/1,2)</f>
        <v>0.01</v>
      </c>
      <c r="T49" s="218"/>
      <c r="U49" s="218"/>
      <c r="V49" s="200">
        <f>ROUND((SUM(V46:V48))/1,2)</f>
        <v>0</v>
      </c>
      <c r="W49" s="218"/>
      <c r="X49" s="218"/>
      <c r="Y49" s="218"/>
      <c r="Z49" s="218"/>
    </row>
    <row r="50" spans="1:26" x14ac:dyDescent="0.25">
      <c r="A50" s="198"/>
      <c r="B50" s="212"/>
      <c r="C50" s="212"/>
      <c r="D50" s="212"/>
      <c r="E50" s="212"/>
      <c r="F50" s="213"/>
      <c r="G50" s="224"/>
      <c r="H50" s="224"/>
      <c r="I50" s="224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V50" s="198"/>
    </row>
    <row r="51" spans="1:26" x14ac:dyDescent="0.25">
      <c r="A51" s="195"/>
      <c r="B51" s="207"/>
      <c r="C51" s="207"/>
      <c r="D51" s="207" t="s">
        <v>71</v>
      </c>
      <c r="E51" s="207"/>
      <c r="F51" s="208"/>
      <c r="G51" s="219"/>
      <c r="H51" s="219"/>
      <c r="I51" s="219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218"/>
      <c r="U51" s="218"/>
      <c r="V51" s="195"/>
      <c r="W51" s="218"/>
      <c r="X51" s="218"/>
      <c r="Y51" s="218"/>
      <c r="Z51" s="218"/>
    </row>
    <row r="52" spans="1:26" ht="24.95" customHeight="1" x14ac:dyDescent="0.25">
      <c r="A52" s="241"/>
      <c r="B52" s="209" t="s">
        <v>121</v>
      </c>
      <c r="C52" s="210" t="s">
        <v>122</v>
      </c>
      <c r="D52" s="209" t="s">
        <v>123</v>
      </c>
      <c r="E52" s="209" t="s">
        <v>120</v>
      </c>
      <c r="F52" s="211">
        <v>1</v>
      </c>
      <c r="G52" s="220">
        <v>0</v>
      </c>
      <c r="H52" s="220">
        <v>0</v>
      </c>
      <c r="I52" s="220">
        <f>ROUND(F52*(G52+H52),2)</f>
        <v>0</v>
      </c>
      <c r="J52" s="197">
        <f>ROUND(F52*(N52),2)</f>
        <v>0</v>
      </c>
      <c r="K52" s="198">
        <f>ROUND(F52*(O52),2)</f>
        <v>0</v>
      </c>
      <c r="L52" s="198">
        <f>ROUND(F52*(G52),2)</f>
        <v>0</v>
      </c>
      <c r="M52" s="198">
        <f>ROUND(F52*(H52),2)</f>
        <v>0</v>
      </c>
      <c r="N52" s="198">
        <v>0</v>
      </c>
      <c r="O52" s="198"/>
      <c r="P52" s="196">
        <v>2.0000000000000001E-4</v>
      </c>
      <c r="Q52" s="199"/>
      <c r="R52" s="199">
        <v>2.0000000000000001E-4</v>
      </c>
      <c r="S52" s="195">
        <f>ROUND(F52*(P52),3)</f>
        <v>0</v>
      </c>
      <c r="V52" s="196"/>
      <c r="Z52" s="221">
        <v>0</v>
      </c>
    </row>
    <row r="53" spans="1:26" ht="24.95" customHeight="1" x14ac:dyDescent="0.25">
      <c r="A53" s="241"/>
      <c r="B53" s="209" t="s">
        <v>220</v>
      </c>
      <c r="C53" s="210" t="s">
        <v>221</v>
      </c>
      <c r="D53" s="209" t="s">
        <v>222</v>
      </c>
      <c r="E53" s="209" t="s">
        <v>120</v>
      </c>
      <c r="F53" s="211">
        <v>33</v>
      </c>
      <c r="G53" s="220">
        <v>0</v>
      </c>
      <c r="H53" s="220">
        <v>0</v>
      </c>
      <c r="I53" s="220">
        <f>ROUND(F53*(G53+H53),2)</f>
        <v>0</v>
      </c>
      <c r="J53" s="197">
        <f>ROUND(F53*(N53),2)</f>
        <v>0</v>
      </c>
      <c r="K53" s="198">
        <f>ROUND(F53*(O53),2)</f>
        <v>0</v>
      </c>
      <c r="L53" s="198">
        <f>ROUND(F53*(G53),2)</f>
        <v>0</v>
      </c>
      <c r="M53" s="198">
        <f>ROUND(F53*(H53),2)</f>
        <v>0</v>
      </c>
      <c r="N53" s="198">
        <v>0</v>
      </c>
      <c r="O53" s="198"/>
      <c r="P53" s="199"/>
      <c r="Q53" s="199"/>
      <c r="R53" s="199"/>
      <c r="S53" s="195"/>
      <c r="V53" s="196"/>
      <c r="Z53" s="221">
        <v>0</v>
      </c>
    </row>
    <row r="54" spans="1:26" x14ac:dyDescent="0.25">
      <c r="A54" s="195"/>
      <c r="B54" s="207"/>
      <c r="C54" s="207"/>
      <c r="D54" s="207" t="s">
        <v>71</v>
      </c>
      <c r="E54" s="207"/>
      <c r="F54" s="208"/>
      <c r="G54" s="222">
        <f>ROUND((SUM(L51:L53))/1,2)</f>
        <v>0</v>
      </c>
      <c r="H54" s="222">
        <f>ROUND((SUM(M51:M53))/1,2)</f>
        <v>0</v>
      </c>
      <c r="I54" s="222">
        <f>ROUND((SUM(I51:I53))/1,2)</f>
        <v>0</v>
      </c>
      <c r="J54" s="195"/>
      <c r="K54" s="195"/>
      <c r="L54" s="195">
        <f>ROUND((SUM(L51:L53))/1,2)</f>
        <v>0</v>
      </c>
      <c r="M54" s="195">
        <f>ROUND((SUM(M51:M53))/1,2)</f>
        <v>0</v>
      </c>
      <c r="N54" s="195"/>
      <c r="O54" s="195"/>
      <c r="P54" s="223"/>
      <c r="Q54" s="195"/>
      <c r="R54" s="195"/>
      <c r="S54" s="223">
        <f>ROUND((SUM(S51:S53))/1,2)</f>
        <v>0</v>
      </c>
      <c r="T54" s="218"/>
      <c r="U54" s="218"/>
      <c r="V54" s="200">
        <f>ROUND((SUM(V51:V53))/1,2)</f>
        <v>0</v>
      </c>
      <c r="W54" s="218"/>
      <c r="X54" s="218"/>
      <c r="Y54" s="218"/>
      <c r="Z54" s="218"/>
    </row>
    <row r="55" spans="1:26" x14ac:dyDescent="0.25">
      <c r="A55" s="198"/>
      <c r="B55" s="212"/>
      <c r="C55" s="212"/>
      <c r="D55" s="212"/>
      <c r="E55" s="212"/>
      <c r="F55" s="213"/>
      <c r="G55" s="224"/>
      <c r="H55" s="224"/>
      <c r="I55" s="224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V55" s="198"/>
    </row>
    <row r="56" spans="1:26" x14ac:dyDescent="0.25">
      <c r="A56" s="195"/>
      <c r="B56" s="207"/>
      <c r="C56" s="207"/>
      <c r="D56" s="207" t="s">
        <v>72</v>
      </c>
      <c r="E56" s="207"/>
      <c r="F56" s="208"/>
      <c r="G56" s="219"/>
      <c r="H56" s="219"/>
      <c r="I56" s="219"/>
      <c r="J56" s="195"/>
      <c r="K56" s="195"/>
      <c r="L56" s="195"/>
      <c r="M56" s="195"/>
      <c r="N56" s="195"/>
      <c r="O56" s="195"/>
      <c r="P56" s="195"/>
      <c r="Q56" s="195"/>
      <c r="R56" s="195"/>
      <c r="S56" s="195"/>
      <c r="T56" s="218"/>
      <c r="U56" s="218"/>
      <c r="V56" s="195"/>
      <c r="W56" s="218"/>
      <c r="X56" s="218"/>
      <c r="Y56" s="218"/>
      <c r="Z56" s="218"/>
    </row>
    <row r="57" spans="1:26" ht="24.95" customHeight="1" x14ac:dyDescent="0.25">
      <c r="A57" s="241"/>
      <c r="B57" s="209" t="s">
        <v>124</v>
      </c>
      <c r="C57" s="210" t="s">
        <v>125</v>
      </c>
      <c r="D57" s="209" t="s">
        <v>223</v>
      </c>
      <c r="E57" s="209" t="s">
        <v>127</v>
      </c>
      <c r="F57" s="211">
        <v>1</v>
      </c>
      <c r="G57" s="220">
        <v>0</v>
      </c>
      <c r="H57" s="220">
        <v>0</v>
      </c>
      <c r="I57" s="220">
        <f t="shared" ref="I57:I66" si="5">ROUND(F57*(G57+H57),2)</f>
        <v>0</v>
      </c>
      <c r="J57" s="197">
        <f t="shared" ref="J57:J66" si="6">ROUND(F57*(N57),2)</f>
        <v>0</v>
      </c>
      <c r="K57" s="198">
        <f t="shared" ref="K57:K66" si="7">ROUND(F57*(O57),2)</f>
        <v>0</v>
      </c>
      <c r="L57" s="198">
        <f t="shared" ref="L57:L66" si="8">ROUND(F57*(G57),2)</f>
        <v>0</v>
      </c>
      <c r="M57" s="198">
        <f t="shared" ref="M57:M66" si="9">ROUND(F57*(H57),2)</f>
        <v>0</v>
      </c>
      <c r="N57" s="198">
        <v>0</v>
      </c>
      <c r="O57" s="198"/>
      <c r="P57" s="196">
        <v>9.4800000000000006E-3</v>
      </c>
      <c r="Q57" s="199"/>
      <c r="R57" s="199">
        <v>9.4800000000000006E-3</v>
      </c>
      <c r="S57" s="195">
        <f>ROUND(F57*(P57),3)</f>
        <v>8.9999999999999993E-3</v>
      </c>
      <c r="V57" s="196"/>
      <c r="Z57" s="221">
        <v>0</v>
      </c>
    </row>
    <row r="58" spans="1:26" ht="24.95" customHeight="1" x14ac:dyDescent="0.25">
      <c r="A58" s="241"/>
      <c r="B58" s="209" t="s">
        <v>124</v>
      </c>
      <c r="C58" s="210" t="s">
        <v>128</v>
      </c>
      <c r="D58" s="209" t="s">
        <v>129</v>
      </c>
      <c r="E58" s="209" t="s">
        <v>127</v>
      </c>
      <c r="F58" s="211">
        <v>2</v>
      </c>
      <c r="G58" s="220">
        <v>0</v>
      </c>
      <c r="H58" s="220">
        <v>0</v>
      </c>
      <c r="I58" s="220">
        <f t="shared" si="5"/>
        <v>0</v>
      </c>
      <c r="J58" s="197">
        <f t="shared" si="6"/>
        <v>0</v>
      </c>
      <c r="K58" s="198">
        <f t="shared" si="7"/>
        <v>0</v>
      </c>
      <c r="L58" s="198">
        <f t="shared" si="8"/>
        <v>0</v>
      </c>
      <c r="M58" s="198">
        <f t="shared" si="9"/>
        <v>0</v>
      </c>
      <c r="N58" s="198">
        <v>0</v>
      </c>
      <c r="O58" s="198"/>
      <c r="P58" s="199"/>
      <c r="Q58" s="199"/>
      <c r="R58" s="199"/>
      <c r="S58" s="195"/>
      <c r="V58" s="196"/>
      <c r="Z58" s="221">
        <v>0</v>
      </c>
    </row>
    <row r="59" spans="1:26" ht="24.95" customHeight="1" x14ac:dyDescent="0.25">
      <c r="A59" s="241"/>
      <c r="B59" s="209" t="s">
        <v>124</v>
      </c>
      <c r="C59" s="210" t="s">
        <v>130</v>
      </c>
      <c r="D59" s="209" t="s">
        <v>224</v>
      </c>
      <c r="E59" s="209" t="s">
        <v>127</v>
      </c>
      <c r="F59" s="211">
        <v>1</v>
      </c>
      <c r="G59" s="220">
        <v>0</v>
      </c>
      <c r="H59" s="220">
        <v>0</v>
      </c>
      <c r="I59" s="220">
        <f t="shared" si="5"/>
        <v>0</v>
      </c>
      <c r="J59" s="197">
        <f t="shared" si="6"/>
        <v>0</v>
      </c>
      <c r="K59" s="198">
        <f t="shared" si="7"/>
        <v>0</v>
      </c>
      <c r="L59" s="198">
        <f t="shared" si="8"/>
        <v>0</v>
      </c>
      <c r="M59" s="198">
        <f t="shared" si="9"/>
        <v>0</v>
      </c>
      <c r="N59" s="198">
        <v>0</v>
      </c>
      <c r="O59" s="198"/>
      <c r="P59" s="196">
        <v>1.25E-3</v>
      </c>
      <c r="Q59" s="199"/>
      <c r="R59" s="199">
        <v>1.25E-3</v>
      </c>
      <c r="S59" s="195">
        <f>ROUND(F59*(P59),3)</f>
        <v>1E-3</v>
      </c>
      <c r="V59" s="196"/>
      <c r="Z59" s="221">
        <v>0</v>
      </c>
    </row>
    <row r="60" spans="1:26" ht="24.95" customHeight="1" x14ac:dyDescent="0.25">
      <c r="A60" s="241"/>
      <c r="B60" s="209" t="s">
        <v>124</v>
      </c>
      <c r="C60" s="210" t="s">
        <v>132</v>
      </c>
      <c r="D60" s="209" t="s">
        <v>133</v>
      </c>
      <c r="E60" s="209" t="s">
        <v>127</v>
      </c>
      <c r="F60" s="211">
        <v>1</v>
      </c>
      <c r="G60" s="220">
        <v>0</v>
      </c>
      <c r="H60" s="220">
        <v>0</v>
      </c>
      <c r="I60" s="220">
        <f t="shared" si="5"/>
        <v>0</v>
      </c>
      <c r="J60" s="197">
        <f t="shared" si="6"/>
        <v>0</v>
      </c>
      <c r="K60" s="198">
        <f t="shared" si="7"/>
        <v>0</v>
      </c>
      <c r="L60" s="198">
        <f t="shared" si="8"/>
        <v>0</v>
      </c>
      <c r="M60" s="198">
        <f t="shared" si="9"/>
        <v>0</v>
      </c>
      <c r="N60" s="198">
        <v>0</v>
      </c>
      <c r="O60" s="198"/>
      <c r="P60" s="199"/>
      <c r="Q60" s="199"/>
      <c r="R60" s="199"/>
      <c r="S60" s="195"/>
      <c r="V60" s="196"/>
      <c r="Z60" s="221">
        <v>0</v>
      </c>
    </row>
    <row r="61" spans="1:26" ht="24.95" customHeight="1" x14ac:dyDescent="0.25">
      <c r="A61" s="241"/>
      <c r="B61" s="209" t="s">
        <v>124</v>
      </c>
      <c r="C61" s="210" t="s">
        <v>134</v>
      </c>
      <c r="D61" s="209" t="s">
        <v>135</v>
      </c>
      <c r="E61" s="209" t="s">
        <v>136</v>
      </c>
      <c r="F61" s="211">
        <v>0.3</v>
      </c>
      <c r="G61" s="220">
        <v>0</v>
      </c>
      <c r="H61" s="220">
        <v>0</v>
      </c>
      <c r="I61" s="220">
        <f t="shared" si="5"/>
        <v>0</v>
      </c>
      <c r="J61" s="197">
        <f t="shared" si="6"/>
        <v>0</v>
      </c>
      <c r="K61" s="198">
        <f t="shared" si="7"/>
        <v>0</v>
      </c>
      <c r="L61" s="198">
        <f t="shared" si="8"/>
        <v>0</v>
      </c>
      <c r="M61" s="198">
        <f t="shared" si="9"/>
        <v>0</v>
      </c>
      <c r="N61" s="198">
        <v>0</v>
      </c>
      <c r="O61" s="198"/>
      <c r="P61" s="199"/>
      <c r="Q61" s="199"/>
      <c r="R61" s="199"/>
      <c r="S61" s="195"/>
      <c r="V61" s="196"/>
      <c r="Z61" s="221">
        <v>0</v>
      </c>
    </row>
    <row r="62" spans="1:26" ht="24.95" customHeight="1" x14ac:dyDescent="0.25">
      <c r="A62" s="241"/>
      <c r="B62" s="209" t="s">
        <v>137</v>
      </c>
      <c r="C62" s="210" t="s">
        <v>138</v>
      </c>
      <c r="D62" s="209" t="s">
        <v>225</v>
      </c>
      <c r="E62" s="209" t="s">
        <v>127</v>
      </c>
      <c r="F62" s="211">
        <v>1</v>
      </c>
      <c r="G62" s="220">
        <v>0</v>
      </c>
      <c r="H62" s="220">
        <v>0</v>
      </c>
      <c r="I62" s="220">
        <f t="shared" si="5"/>
        <v>0</v>
      </c>
      <c r="J62" s="197">
        <f t="shared" si="6"/>
        <v>0</v>
      </c>
      <c r="K62" s="198">
        <f t="shared" si="7"/>
        <v>0</v>
      </c>
      <c r="L62" s="198">
        <f t="shared" si="8"/>
        <v>0</v>
      </c>
      <c r="M62" s="198">
        <f t="shared" si="9"/>
        <v>0</v>
      </c>
      <c r="N62" s="198">
        <v>0</v>
      </c>
      <c r="O62" s="198"/>
      <c r="P62" s="199"/>
      <c r="Q62" s="199"/>
      <c r="R62" s="199"/>
      <c r="S62" s="195"/>
      <c r="V62" s="196"/>
      <c r="Z62" s="221">
        <v>0</v>
      </c>
    </row>
    <row r="63" spans="1:26" ht="24.95" customHeight="1" x14ac:dyDescent="0.25">
      <c r="A63" s="241"/>
      <c r="B63" s="209" t="s">
        <v>137</v>
      </c>
      <c r="C63" s="210" t="s">
        <v>142</v>
      </c>
      <c r="D63" s="209" t="s">
        <v>226</v>
      </c>
      <c r="E63" s="209" t="s">
        <v>127</v>
      </c>
      <c r="F63" s="211">
        <v>1</v>
      </c>
      <c r="G63" s="220">
        <v>0</v>
      </c>
      <c r="H63" s="220">
        <v>0</v>
      </c>
      <c r="I63" s="220">
        <f t="shared" si="5"/>
        <v>0</v>
      </c>
      <c r="J63" s="197">
        <f t="shared" si="6"/>
        <v>0</v>
      </c>
      <c r="K63" s="198">
        <f t="shared" si="7"/>
        <v>0</v>
      </c>
      <c r="L63" s="198">
        <f t="shared" si="8"/>
        <v>0</v>
      </c>
      <c r="M63" s="198">
        <f t="shared" si="9"/>
        <v>0</v>
      </c>
      <c r="N63" s="198">
        <v>0</v>
      </c>
      <c r="O63" s="198"/>
      <c r="P63" s="199"/>
      <c r="Q63" s="199"/>
      <c r="R63" s="199"/>
      <c r="S63" s="195"/>
      <c r="V63" s="196"/>
      <c r="Z63" s="221">
        <v>0</v>
      </c>
    </row>
    <row r="64" spans="1:26" ht="24.95" customHeight="1" x14ac:dyDescent="0.25">
      <c r="A64" s="241"/>
      <c r="B64" s="209" t="s">
        <v>137</v>
      </c>
      <c r="C64" s="210" t="s">
        <v>144</v>
      </c>
      <c r="D64" s="209" t="s">
        <v>227</v>
      </c>
      <c r="E64" s="209" t="s">
        <v>127</v>
      </c>
      <c r="F64" s="211">
        <v>2</v>
      </c>
      <c r="G64" s="220">
        <v>0</v>
      </c>
      <c r="H64" s="220">
        <v>0</v>
      </c>
      <c r="I64" s="220">
        <f t="shared" si="5"/>
        <v>0</v>
      </c>
      <c r="J64" s="197">
        <f t="shared" si="6"/>
        <v>0</v>
      </c>
      <c r="K64" s="198">
        <f t="shared" si="7"/>
        <v>0</v>
      </c>
      <c r="L64" s="198">
        <f t="shared" si="8"/>
        <v>0</v>
      </c>
      <c r="M64" s="198">
        <f t="shared" si="9"/>
        <v>0</v>
      </c>
      <c r="N64" s="198">
        <v>0</v>
      </c>
      <c r="O64" s="198"/>
      <c r="P64" s="199"/>
      <c r="Q64" s="199"/>
      <c r="R64" s="199"/>
      <c r="S64" s="195"/>
      <c r="V64" s="196"/>
      <c r="Z64" s="221">
        <v>0</v>
      </c>
    </row>
    <row r="65" spans="1:26" ht="24.95" customHeight="1" x14ac:dyDescent="0.25">
      <c r="A65" s="241"/>
      <c r="B65" s="209" t="s">
        <v>137</v>
      </c>
      <c r="C65" s="210" t="s">
        <v>140</v>
      </c>
      <c r="D65" s="209" t="s">
        <v>228</v>
      </c>
      <c r="E65" s="209" t="s">
        <v>127</v>
      </c>
      <c r="F65" s="211">
        <v>1</v>
      </c>
      <c r="G65" s="220">
        <v>0</v>
      </c>
      <c r="H65" s="220">
        <v>0</v>
      </c>
      <c r="I65" s="220">
        <f t="shared" si="5"/>
        <v>0</v>
      </c>
      <c r="J65" s="197">
        <f t="shared" si="6"/>
        <v>0</v>
      </c>
      <c r="K65" s="198">
        <f t="shared" si="7"/>
        <v>0</v>
      </c>
      <c r="L65" s="198">
        <f t="shared" si="8"/>
        <v>0</v>
      </c>
      <c r="M65" s="198">
        <f t="shared" si="9"/>
        <v>0</v>
      </c>
      <c r="N65" s="198">
        <v>0</v>
      </c>
      <c r="O65" s="198"/>
      <c r="P65" s="199"/>
      <c r="Q65" s="199"/>
      <c r="R65" s="199"/>
      <c r="S65" s="195"/>
      <c r="V65" s="196"/>
      <c r="Z65" s="221">
        <v>0</v>
      </c>
    </row>
    <row r="66" spans="1:26" ht="24.95" customHeight="1" x14ac:dyDescent="0.25">
      <c r="A66" s="241"/>
      <c r="B66" s="209" t="s">
        <v>146</v>
      </c>
      <c r="C66" s="210" t="s">
        <v>147</v>
      </c>
      <c r="D66" s="209" t="s">
        <v>148</v>
      </c>
      <c r="E66" s="209" t="s">
        <v>149</v>
      </c>
      <c r="F66" s="211">
        <v>1</v>
      </c>
      <c r="G66" s="220">
        <v>0</v>
      </c>
      <c r="H66" s="220">
        <v>0</v>
      </c>
      <c r="I66" s="220">
        <f t="shared" si="5"/>
        <v>0</v>
      </c>
      <c r="J66" s="197">
        <f t="shared" si="6"/>
        <v>0</v>
      </c>
      <c r="K66" s="198">
        <f t="shared" si="7"/>
        <v>0</v>
      </c>
      <c r="L66" s="198">
        <f t="shared" si="8"/>
        <v>0</v>
      </c>
      <c r="M66" s="198">
        <f t="shared" si="9"/>
        <v>0</v>
      </c>
      <c r="N66" s="198">
        <v>0</v>
      </c>
      <c r="O66" s="198"/>
      <c r="P66" s="199"/>
      <c r="Q66" s="199"/>
      <c r="R66" s="199"/>
      <c r="S66" s="195"/>
      <c r="V66" s="196"/>
      <c r="Z66" s="221">
        <v>0</v>
      </c>
    </row>
    <row r="67" spans="1:26" x14ac:dyDescent="0.25">
      <c r="A67" s="195"/>
      <c r="B67" s="207"/>
      <c r="C67" s="207"/>
      <c r="D67" s="207" t="s">
        <v>72</v>
      </c>
      <c r="E67" s="207"/>
      <c r="F67" s="208"/>
      <c r="G67" s="222">
        <f>ROUND((SUM(L56:L66))/1,2)</f>
        <v>0</v>
      </c>
      <c r="H67" s="222">
        <f>ROUND((SUM(M56:M66))/1,2)</f>
        <v>0</v>
      </c>
      <c r="I67" s="222">
        <f>ROUND((SUM(I56:I66))/1,2)</f>
        <v>0</v>
      </c>
      <c r="J67" s="195"/>
      <c r="K67" s="195"/>
      <c r="L67" s="195">
        <f>ROUND((SUM(L56:L66))/1,2)</f>
        <v>0</v>
      </c>
      <c r="M67" s="195">
        <f>ROUND((SUM(M56:M66))/1,2)</f>
        <v>0</v>
      </c>
      <c r="N67" s="195"/>
      <c r="O67" s="195"/>
      <c r="P67" s="223"/>
      <c r="Q67" s="195"/>
      <c r="R67" s="195"/>
      <c r="S67" s="223">
        <f>ROUND((SUM(S56:S66))/1,2)</f>
        <v>0.01</v>
      </c>
      <c r="T67" s="218"/>
      <c r="U67" s="218"/>
      <c r="V67" s="200">
        <f>ROUND((SUM(V56:V66))/1,2)</f>
        <v>0</v>
      </c>
      <c r="W67" s="218"/>
      <c r="X67" s="218"/>
      <c r="Y67" s="218"/>
      <c r="Z67" s="218"/>
    </row>
    <row r="68" spans="1:26" x14ac:dyDescent="0.25">
      <c r="A68" s="198"/>
      <c r="B68" s="212"/>
      <c r="C68" s="212"/>
      <c r="D68" s="212"/>
      <c r="E68" s="212"/>
      <c r="F68" s="213"/>
      <c r="G68" s="224"/>
      <c r="H68" s="224"/>
      <c r="I68" s="224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V68" s="198"/>
    </row>
    <row r="69" spans="1:26" x14ac:dyDescent="0.25">
      <c r="A69" s="195"/>
      <c r="B69" s="207"/>
      <c r="C69" s="207"/>
      <c r="D69" s="207" t="s">
        <v>194</v>
      </c>
      <c r="E69" s="207"/>
      <c r="F69" s="208"/>
      <c r="G69" s="219"/>
      <c r="H69" s="219"/>
      <c r="I69" s="219"/>
      <c r="J69" s="195"/>
      <c r="K69" s="195"/>
      <c r="L69" s="195"/>
      <c r="M69" s="195"/>
      <c r="N69" s="195"/>
      <c r="O69" s="195"/>
      <c r="P69" s="195"/>
      <c r="Q69" s="195"/>
      <c r="R69" s="195"/>
      <c r="S69" s="195"/>
      <c r="T69" s="218"/>
      <c r="U69" s="218"/>
      <c r="V69" s="195"/>
      <c r="W69" s="218"/>
      <c r="X69" s="218"/>
      <c r="Y69" s="218"/>
      <c r="Z69" s="218"/>
    </row>
    <row r="70" spans="1:26" ht="24.95" customHeight="1" x14ac:dyDescent="0.25">
      <c r="A70" s="241"/>
      <c r="B70" s="209" t="s">
        <v>229</v>
      </c>
      <c r="C70" s="210" t="s">
        <v>230</v>
      </c>
      <c r="D70" s="209" t="s">
        <v>231</v>
      </c>
      <c r="E70" s="209" t="s">
        <v>127</v>
      </c>
      <c r="F70" s="211">
        <v>2</v>
      </c>
      <c r="G70" s="220">
        <v>0</v>
      </c>
      <c r="H70" s="220">
        <v>0</v>
      </c>
      <c r="I70" s="220">
        <f t="shared" ref="I70:I79" si="10">ROUND(F70*(G70+H70),2)</f>
        <v>0</v>
      </c>
      <c r="J70" s="197">
        <f t="shared" ref="J70:J79" si="11">ROUND(F70*(N70),2)</f>
        <v>0</v>
      </c>
      <c r="K70" s="198">
        <f t="shared" ref="K70:K79" si="12">ROUND(F70*(O70),2)</f>
        <v>0</v>
      </c>
      <c r="L70" s="198">
        <f t="shared" ref="L70:L79" si="13">ROUND(F70*(G70),2)</f>
        <v>0</v>
      </c>
      <c r="M70" s="198">
        <f t="shared" ref="M70:M79" si="14">ROUND(F70*(H70),2)</f>
        <v>0</v>
      </c>
      <c r="N70" s="198">
        <v>0</v>
      </c>
      <c r="O70" s="198"/>
      <c r="P70" s="199"/>
      <c r="Q70" s="199"/>
      <c r="R70" s="199"/>
      <c r="S70" s="195"/>
      <c r="V70" s="196"/>
      <c r="Z70" s="221">
        <v>0</v>
      </c>
    </row>
    <row r="71" spans="1:26" ht="24.95" customHeight="1" x14ac:dyDescent="0.25">
      <c r="A71" s="241"/>
      <c r="B71" s="209" t="s">
        <v>229</v>
      </c>
      <c r="C71" s="210" t="s">
        <v>232</v>
      </c>
      <c r="D71" s="209" t="s">
        <v>233</v>
      </c>
      <c r="E71" s="209" t="s">
        <v>127</v>
      </c>
      <c r="F71" s="211">
        <v>2</v>
      </c>
      <c r="G71" s="220">
        <v>0</v>
      </c>
      <c r="H71" s="220">
        <v>0</v>
      </c>
      <c r="I71" s="220">
        <f t="shared" si="10"/>
        <v>0</v>
      </c>
      <c r="J71" s="197">
        <f t="shared" si="11"/>
        <v>0</v>
      </c>
      <c r="K71" s="198">
        <f t="shared" si="12"/>
        <v>0</v>
      </c>
      <c r="L71" s="198">
        <f t="shared" si="13"/>
        <v>0</v>
      </c>
      <c r="M71" s="198">
        <f t="shared" si="14"/>
        <v>0</v>
      </c>
      <c r="N71" s="198">
        <v>0</v>
      </c>
      <c r="O71" s="198"/>
      <c r="P71" s="196">
        <v>1.0000000000000001E-5</v>
      </c>
      <c r="Q71" s="199"/>
      <c r="R71" s="199">
        <v>1.0000000000000001E-5</v>
      </c>
      <c r="S71" s="195">
        <f>ROUND(F71*(P71),3)</f>
        <v>0</v>
      </c>
      <c r="V71" s="196"/>
      <c r="Z71" s="221">
        <v>0</v>
      </c>
    </row>
    <row r="72" spans="1:26" ht="24.95" customHeight="1" x14ac:dyDescent="0.25">
      <c r="A72" s="241"/>
      <c r="B72" s="209" t="s">
        <v>229</v>
      </c>
      <c r="C72" s="210" t="s">
        <v>234</v>
      </c>
      <c r="D72" s="209" t="s">
        <v>235</v>
      </c>
      <c r="E72" s="209" t="s">
        <v>136</v>
      </c>
      <c r="F72" s="211">
        <v>0.6</v>
      </c>
      <c r="G72" s="220">
        <v>0</v>
      </c>
      <c r="H72" s="220">
        <v>0</v>
      </c>
      <c r="I72" s="220">
        <f t="shared" si="10"/>
        <v>0</v>
      </c>
      <c r="J72" s="197">
        <f t="shared" si="11"/>
        <v>0</v>
      </c>
      <c r="K72" s="198">
        <f t="shared" si="12"/>
        <v>0</v>
      </c>
      <c r="L72" s="198">
        <f t="shared" si="13"/>
        <v>0</v>
      </c>
      <c r="M72" s="198">
        <f t="shared" si="14"/>
        <v>0</v>
      </c>
      <c r="N72" s="198">
        <v>0</v>
      </c>
      <c r="O72" s="198"/>
      <c r="P72" s="199"/>
      <c r="Q72" s="199"/>
      <c r="R72" s="199"/>
      <c r="S72" s="195"/>
      <c r="V72" s="196"/>
      <c r="Z72" s="221">
        <v>0</v>
      </c>
    </row>
    <row r="73" spans="1:26" ht="24.95" customHeight="1" x14ac:dyDescent="0.25">
      <c r="A73" s="241"/>
      <c r="B73" s="209" t="s">
        <v>236</v>
      </c>
      <c r="C73" s="210" t="s">
        <v>237</v>
      </c>
      <c r="D73" s="209" t="s">
        <v>238</v>
      </c>
      <c r="E73" s="209" t="s">
        <v>127</v>
      </c>
      <c r="F73" s="211">
        <v>1</v>
      </c>
      <c r="G73" s="220">
        <v>0</v>
      </c>
      <c r="H73" s="220">
        <v>0</v>
      </c>
      <c r="I73" s="220">
        <f t="shared" si="10"/>
        <v>0</v>
      </c>
      <c r="J73" s="197">
        <f t="shared" si="11"/>
        <v>0</v>
      </c>
      <c r="K73" s="198">
        <f t="shared" si="12"/>
        <v>0</v>
      </c>
      <c r="L73" s="198">
        <f t="shared" si="13"/>
        <v>0</v>
      </c>
      <c r="M73" s="198">
        <f t="shared" si="14"/>
        <v>0</v>
      </c>
      <c r="N73" s="198">
        <v>0</v>
      </c>
      <c r="O73" s="198"/>
      <c r="P73" s="199"/>
      <c r="Q73" s="199"/>
      <c r="R73" s="199"/>
      <c r="S73" s="195"/>
      <c r="V73" s="196"/>
      <c r="Z73" s="221">
        <v>0</v>
      </c>
    </row>
    <row r="74" spans="1:26" ht="24.95" customHeight="1" x14ac:dyDescent="0.25">
      <c r="A74" s="241"/>
      <c r="B74" s="209" t="s">
        <v>239</v>
      </c>
      <c r="C74" s="210" t="s">
        <v>240</v>
      </c>
      <c r="D74" s="209" t="s">
        <v>241</v>
      </c>
      <c r="E74" s="209" t="s">
        <v>127</v>
      </c>
      <c r="F74" s="211">
        <v>2</v>
      </c>
      <c r="G74" s="220">
        <v>0</v>
      </c>
      <c r="H74" s="220">
        <v>0</v>
      </c>
      <c r="I74" s="220">
        <f t="shared" si="10"/>
        <v>0</v>
      </c>
      <c r="J74" s="197">
        <f t="shared" si="11"/>
        <v>0</v>
      </c>
      <c r="K74" s="198">
        <f t="shared" si="12"/>
        <v>0</v>
      </c>
      <c r="L74" s="198">
        <f t="shared" si="13"/>
        <v>0</v>
      </c>
      <c r="M74" s="198">
        <f t="shared" si="14"/>
        <v>0</v>
      </c>
      <c r="N74" s="198">
        <v>0</v>
      </c>
      <c r="O74" s="198"/>
      <c r="P74" s="199"/>
      <c r="Q74" s="199"/>
      <c r="R74" s="199"/>
      <c r="S74" s="195"/>
      <c r="V74" s="196"/>
      <c r="Z74" s="221">
        <v>0</v>
      </c>
    </row>
    <row r="75" spans="1:26" ht="24.95" customHeight="1" x14ac:dyDescent="0.25">
      <c r="A75" s="241"/>
      <c r="B75" s="209" t="s">
        <v>209</v>
      </c>
      <c r="C75" s="210" t="s">
        <v>242</v>
      </c>
      <c r="D75" s="209" t="s">
        <v>243</v>
      </c>
      <c r="E75" s="209" t="s">
        <v>244</v>
      </c>
      <c r="F75" s="211">
        <v>2</v>
      </c>
      <c r="G75" s="220">
        <v>0</v>
      </c>
      <c r="H75" s="220">
        <v>0</v>
      </c>
      <c r="I75" s="220">
        <f t="shared" si="10"/>
        <v>0</v>
      </c>
      <c r="J75" s="197">
        <f t="shared" si="11"/>
        <v>0</v>
      </c>
      <c r="K75" s="198">
        <f t="shared" si="12"/>
        <v>0</v>
      </c>
      <c r="L75" s="198">
        <f t="shared" si="13"/>
        <v>0</v>
      </c>
      <c r="M75" s="198">
        <f t="shared" si="14"/>
        <v>0</v>
      </c>
      <c r="N75" s="198">
        <v>0</v>
      </c>
      <c r="O75" s="198"/>
      <c r="P75" s="199"/>
      <c r="Q75" s="199"/>
      <c r="R75" s="199"/>
      <c r="S75" s="195"/>
      <c r="V75" s="196"/>
      <c r="Z75" s="221">
        <v>0</v>
      </c>
    </row>
    <row r="76" spans="1:26" ht="24.95" customHeight="1" x14ac:dyDescent="0.25">
      <c r="A76" s="241"/>
      <c r="B76" s="209" t="s">
        <v>245</v>
      </c>
      <c r="C76" s="210" t="s">
        <v>246</v>
      </c>
      <c r="D76" s="209" t="s">
        <v>247</v>
      </c>
      <c r="E76" s="209" t="s">
        <v>127</v>
      </c>
      <c r="F76" s="211">
        <v>1</v>
      </c>
      <c r="G76" s="220">
        <v>0</v>
      </c>
      <c r="H76" s="220">
        <v>0</v>
      </c>
      <c r="I76" s="220">
        <f t="shared" si="10"/>
        <v>0</v>
      </c>
      <c r="J76" s="197">
        <f t="shared" si="11"/>
        <v>0</v>
      </c>
      <c r="K76" s="198">
        <f t="shared" si="12"/>
        <v>0</v>
      </c>
      <c r="L76" s="198">
        <f t="shared" si="13"/>
        <v>0</v>
      </c>
      <c r="M76" s="198">
        <f t="shared" si="14"/>
        <v>0</v>
      </c>
      <c r="N76" s="198">
        <v>0</v>
      </c>
      <c r="O76" s="198"/>
      <c r="P76" s="196">
        <v>1.6E-2</v>
      </c>
      <c r="Q76" s="199"/>
      <c r="R76" s="199">
        <v>1.6E-2</v>
      </c>
      <c r="S76" s="195">
        <f>ROUND(F76*(P76),3)</f>
        <v>1.6E-2</v>
      </c>
      <c r="V76" s="196"/>
      <c r="Z76" s="221">
        <v>0</v>
      </c>
    </row>
    <row r="77" spans="1:26" ht="24.95" customHeight="1" x14ac:dyDescent="0.25">
      <c r="A77" s="241"/>
      <c r="B77" s="209" t="s">
        <v>245</v>
      </c>
      <c r="C77" s="210" t="s">
        <v>248</v>
      </c>
      <c r="D77" s="209" t="s">
        <v>249</v>
      </c>
      <c r="E77" s="209" t="s">
        <v>127</v>
      </c>
      <c r="F77" s="211">
        <v>1</v>
      </c>
      <c r="G77" s="220">
        <v>0</v>
      </c>
      <c r="H77" s="220">
        <v>0</v>
      </c>
      <c r="I77" s="220">
        <f t="shared" si="10"/>
        <v>0</v>
      </c>
      <c r="J77" s="197">
        <f t="shared" si="11"/>
        <v>0</v>
      </c>
      <c r="K77" s="198">
        <f t="shared" si="12"/>
        <v>0</v>
      </c>
      <c r="L77" s="198">
        <f t="shared" si="13"/>
        <v>0</v>
      </c>
      <c r="M77" s="198">
        <f t="shared" si="14"/>
        <v>0</v>
      </c>
      <c r="N77" s="198">
        <v>0</v>
      </c>
      <c r="O77" s="198"/>
      <c r="P77" s="196">
        <v>1.7500000000000002E-2</v>
      </c>
      <c r="Q77" s="199"/>
      <c r="R77" s="199">
        <v>1.7500000000000002E-2</v>
      </c>
      <c r="S77" s="195">
        <f>ROUND(F77*(P77),3)</f>
        <v>1.7999999999999999E-2</v>
      </c>
      <c r="V77" s="196"/>
      <c r="Z77" s="221">
        <v>0</v>
      </c>
    </row>
    <row r="78" spans="1:26" ht="24.95" customHeight="1" x14ac:dyDescent="0.25">
      <c r="A78" s="241"/>
      <c r="B78" s="209" t="s">
        <v>245</v>
      </c>
      <c r="C78" s="210" t="s">
        <v>250</v>
      </c>
      <c r="D78" s="209" t="s">
        <v>251</v>
      </c>
      <c r="E78" s="209" t="s">
        <v>127</v>
      </c>
      <c r="F78" s="211">
        <v>1</v>
      </c>
      <c r="G78" s="220">
        <v>0</v>
      </c>
      <c r="H78" s="220">
        <v>0</v>
      </c>
      <c r="I78" s="220">
        <f t="shared" si="10"/>
        <v>0</v>
      </c>
      <c r="J78" s="197">
        <f t="shared" si="11"/>
        <v>0</v>
      </c>
      <c r="K78" s="198">
        <f t="shared" si="12"/>
        <v>0</v>
      </c>
      <c r="L78" s="198">
        <f t="shared" si="13"/>
        <v>0</v>
      </c>
      <c r="M78" s="198">
        <f t="shared" si="14"/>
        <v>0</v>
      </c>
      <c r="N78" s="198">
        <v>0</v>
      </c>
      <c r="O78" s="198"/>
      <c r="P78" s="196">
        <v>1.1999999999999999E-3</v>
      </c>
      <c r="Q78" s="199"/>
      <c r="R78" s="199">
        <v>1.1999999999999999E-3</v>
      </c>
      <c r="S78" s="195">
        <f>ROUND(F78*(P78),3)</f>
        <v>1E-3</v>
      </c>
      <c r="V78" s="196"/>
      <c r="Z78" s="221">
        <v>0</v>
      </c>
    </row>
    <row r="79" spans="1:26" ht="24.95" customHeight="1" x14ac:dyDescent="0.25">
      <c r="A79" s="241"/>
      <c r="B79" s="209" t="s">
        <v>245</v>
      </c>
      <c r="C79" s="210" t="s">
        <v>252</v>
      </c>
      <c r="D79" s="209" t="s">
        <v>253</v>
      </c>
      <c r="E79" s="209" t="s">
        <v>127</v>
      </c>
      <c r="F79" s="211">
        <v>1</v>
      </c>
      <c r="G79" s="220">
        <v>0</v>
      </c>
      <c r="H79" s="220">
        <v>0</v>
      </c>
      <c r="I79" s="220">
        <f t="shared" si="10"/>
        <v>0</v>
      </c>
      <c r="J79" s="197">
        <f t="shared" si="11"/>
        <v>0</v>
      </c>
      <c r="K79" s="198">
        <f t="shared" si="12"/>
        <v>0</v>
      </c>
      <c r="L79" s="198">
        <f t="shared" si="13"/>
        <v>0</v>
      </c>
      <c r="M79" s="198">
        <f t="shared" si="14"/>
        <v>0</v>
      </c>
      <c r="N79" s="198">
        <v>0</v>
      </c>
      <c r="O79" s="198"/>
      <c r="P79" s="196">
        <v>1.3500000000000001E-3</v>
      </c>
      <c r="Q79" s="199"/>
      <c r="R79" s="199">
        <v>1.3500000000000001E-3</v>
      </c>
      <c r="S79" s="195">
        <f>ROUND(F79*(P79),3)</f>
        <v>1E-3</v>
      </c>
      <c r="V79" s="196"/>
      <c r="Z79" s="221">
        <v>0</v>
      </c>
    </row>
    <row r="80" spans="1:26" x14ac:dyDescent="0.25">
      <c r="A80" s="195"/>
      <c r="B80" s="207"/>
      <c r="C80" s="207"/>
      <c r="D80" s="207" t="s">
        <v>194</v>
      </c>
      <c r="E80" s="207"/>
      <c r="F80" s="208"/>
      <c r="G80" s="222">
        <f>ROUND((SUM(L69:L79))/1,2)</f>
        <v>0</v>
      </c>
      <c r="H80" s="222">
        <f>ROUND((SUM(M69:M79))/1,2)</f>
        <v>0</v>
      </c>
      <c r="I80" s="222">
        <f>ROUND((SUM(I69:I79))/1,2)</f>
        <v>0</v>
      </c>
      <c r="J80" s="195"/>
      <c r="K80" s="195"/>
      <c r="L80" s="195">
        <f>ROUND((SUM(L69:L79))/1,2)</f>
        <v>0</v>
      </c>
      <c r="M80" s="195">
        <f>ROUND((SUM(M69:M79))/1,2)</f>
        <v>0</v>
      </c>
      <c r="N80" s="195"/>
      <c r="O80" s="195"/>
      <c r="P80" s="223"/>
      <c r="Q80" s="195"/>
      <c r="R80" s="195"/>
      <c r="S80" s="223">
        <f>ROUND((SUM(S69:S79))/1,2)</f>
        <v>0.04</v>
      </c>
      <c r="T80" s="218"/>
      <c r="U80" s="218"/>
      <c r="V80" s="200">
        <f>ROUND((SUM(V69:V79))/1,2)</f>
        <v>0</v>
      </c>
      <c r="W80" s="218"/>
      <c r="X80" s="218"/>
      <c r="Y80" s="218"/>
      <c r="Z80" s="218"/>
    </row>
    <row r="81" spans="1:26" x14ac:dyDescent="0.25">
      <c r="A81" s="198"/>
      <c r="B81" s="212"/>
      <c r="C81" s="212"/>
      <c r="D81" s="212"/>
      <c r="E81" s="212"/>
      <c r="F81" s="213"/>
      <c r="G81" s="224"/>
      <c r="H81" s="224"/>
      <c r="I81" s="224"/>
      <c r="J81" s="198"/>
      <c r="K81" s="198"/>
      <c r="L81" s="198"/>
      <c r="M81" s="198"/>
      <c r="N81" s="198"/>
      <c r="O81" s="198"/>
      <c r="P81" s="198"/>
      <c r="Q81" s="198"/>
      <c r="R81" s="198"/>
      <c r="S81" s="198"/>
      <c r="V81" s="198"/>
    </row>
    <row r="82" spans="1:26" x14ac:dyDescent="0.25">
      <c r="A82" s="195"/>
      <c r="B82" s="207"/>
      <c r="C82" s="207"/>
      <c r="D82" s="207" t="s">
        <v>195</v>
      </c>
      <c r="E82" s="207"/>
      <c r="F82" s="208"/>
      <c r="G82" s="219"/>
      <c r="H82" s="219"/>
      <c r="I82" s="219"/>
      <c r="J82" s="195"/>
      <c r="K82" s="195"/>
      <c r="L82" s="195"/>
      <c r="M82" s="195"/>
      <c r="N82" s="195"/>
      <c r="O82" s="195"/>
      <c r="P82" s="195"/>
      <c r="Q82" s="195"/>
      <c r="R82" s="195"/>
      <c r="S82" s="195"/>
      <c r="T82" s="218"/>
      <c r="U82" s="218"/>
      <c r="V82" s="195"/>
      <c r="W82" s="218"/>
      <c r="X82" s="218"/>
      <c r="Y82" s="218"/>
      <c r="Z82" s="218"/>
    </row>
    <row r="83" spans="1:26" ht="24.95" customHeight="1" x14ac:dyDescent="0.25">
      <c r="A83" s="241"/>
      <c r="B83" s="209" t="s">
        <v>254</v>
      </c>
      <c r="C83" s="210" t="s">
        <v>255</v>
      </c>
      <c r="D83" s="209" t="s">
        <v>256</v>
      </c>
      <c r="E83" s="209" t="s">
        <v>95</v>
      </c>
      <c r="F83" s="211">
        <v>24.213000000000001</v>
      </c>
      <c r="G83" s="220">
        <v>0</v>
      </c>
      <c r="H83" s="220">
        <v>0</v>
      </c>
      <c r="I83" s="220">
        <f>ROUND(F83*(G83+H83),2)</f>
        <v>0</v>
      </c>
      <c r="J83" s="197">
        <f>ROUND(F83*(N83),2)</f>
        <v>0</v>
      </c>
      <c r="K83" s="198">
        <f>ROUND(F83*(O83),2)</f>
        <v>0</v>
      </c>
      <c r="L83" s="198">
        <f>ROUND(F83*(G83),2)</f>
        <v>0</v>
      </c>
      <c r="M83" s="198">
        <f>ROUND(F83*(H83),2)</f>
        <v>0</v>
      </c>
      <c r="N83" s="198">
        <v>0</v>
      </c>
      <c r="O83" s="198"/>
      <c r="P83" s="199"/>
      <c r="Q83" s="199"/>
      <c r="R83" s="199"/>
      <c r="S83" s="195"/>
      <c r="V83" s="196"/>
      <c r="Z83" s="221">
        <v>0</v>
      </c>
    </row>
    <row r="84" spans="1:26" ht="24.95" customHeight="1" x14ac:dyDescent="0.25">
      <c r="A84" s="241"/>
      <c r="B84" s="209" t="s">
        <v>254</v>
      </c>
      <c r="C84" s="210" t="s">
        <v>257</v>
      </c>
      <c r="D84" s="209" t="s">
        <v>258</v>
      </c>
      <c r="E84" s="209" t="s">
        <v>95</v>
      </c>
      <c r="F84" s="211">
        <v>2.76</v>
      </c>
      <c r="G84" s="220">
        <v>0</v>
      </c>
      <c r="H84" s="220">
        <v>0</v>
      </c>
      <c r="I84" s="220">
        <f>ROUND(F84*(G84+H84),2)</f>
        <v>0</v>
      </c>
      <c r="J84" s="197">
        <f>ROUND(F84*(N84),2)</f>
        <v>0</v>
      </c>
      <c r="K84" s="198">
        <f>ROUND(F84*(O84),2)</f>
        <v>0</v>
      </c>
      <c r="L84" s="198">
        <f>ROUND(F84*(G84),2)</f>
        <v>0</v>
      </c>
      <c r="M84" s="198">
        <f>ROUND(F84*(H84),2)</f>
        <v>0</v>
      </c>
      <c r="N84" s="198">
        <v>0</v>
      </c>
      <c r="O84" s="198"/>
      <c r="P84" s="199"/>
      <c r="Q84" s="199"/>
      <c r="R84" s="199"/>
      <c r="S84" s="195"/>
      <c r="V84" s="196"/>
      <c r="Z84" s="221">
        <v>0</v>
      </c>
    </row>
    <row r="85" spans="1:26" x14ac:dyDescent="0.25">
      <c r="A85" s="195"/>
      <c r="B85" s="207"/>
      <c r="C85" s="207"/>
      <c r="D85" s="207" t="s">
        <v>195</v>
      </c>
      <c r="E85" s="207"/>
      <c r="F85" s="208"/>
      <c r="G85" s="222">
        <f>ROUND((SUM(L82:L84))/1,2)</f>
        <v>0</v>
      </c>
      <c r="H85" s="222">
        <f>ROUND((SUM(M82:M84))/1,2)</f>
        <v>0</v>
      </c>
      <c r="I85" s="222">
        <f>ROUND((SUM(I82:I84))/1,2)</f>
        <v>0</v>
      </c>
      <c r="J85" s="195"/>
      <c r="K85" s="195"/>
      <c r="L85" s="195">
        <f>ROUND((SUM(L82:L84))/1,2)</f>
        <v>0</v>
      </c>
      <c r="M85" s="195">
        <f>ROUND((SUM(M82:M84))/1,2)</f>
        <v>0</v>
      </c>
      <c r="N85" s="195"/>
      <c r="O85" s="195"/>
      <c r="P85" s="223"/>
      <c r="Q85" s="195"/>
      <c r="R85" s="195"/>
      <c r="S85" s="223">
        <f>ROUND((SUM(S82:S84))/1,2)</f>
        <v>0</v>
      </c>
      <c r="T85" s="218"/>
      <c r="U85" s="218"/>
      <c r="V85" s="200">
        <f>ROUND((SUM(V82:V84))/1,2)</f>
        <v>0</v>
      </c>
      <c r="W85" s="218"/>
      <c r="X85" s="218"/>
      <c r="Y85" s="218"/>
      <c r="Z85" s="218"/>
    </row>
    <row r="86" spans="1:26" x14ac:dyDescent="0.25">
      <c r="A86" s="198"/>
      <c r="B86" s="212"/>
      <c r="C86" s="212"/>
      <c r="D86" s="212"/>
      <c r="E86" s="212"/>
      <c r="F86" s="213"/>
      <c r="G86" s="224"/>
      <c r="H86" s="224"/>
      <c r="I86" s="224"/>
      <c r="J86" s="198"/>
      <c r="K86" s="198"/>
      <c r="L86" s="198"/>
      <c r="M86" s="198"/>
      <c r="N86" s="198"/>
      <c r="O86" s="198"/>
      <c r="P86" s="198"/>
      <c r="Q86" s="198"/>
      <c r="R86" s="198"/>
      <c r="S86" s="198"/>
      <c r="V86" s="198"/>
    </row>
    <row r="87" spans="1:26" x14ac:dyDescent="0.25">
      <c r="A87" s="195"/>
      <c r="B87" s="207"/>
      <c r="C87" s="207"/>
      <c r="D87" s="207" t="s">
        <v>73</v>
      </c>
      <c r="E87" s="207"/>
      <c r="F87" s="208"/>
      <c r="G87" s="219"/>
      <c r="H87" s="219"/>
      <c r="I87" s="219"/>
      <c r="J87" s="195"/>
      <c r="K87" s="195"/>
      <c r="L87" s="195"/>
      <c r="M87" s="195"/>
      <c r="N87" s="195"/>
      <c r="O87" s="195"/>
      <c r="P87" s="195"/>
      <c r="Q87" s="195"/>
      <c r="R87" s="195"/>
      <c r="S87" s="195"/>
      <c r="T87" s="218"/>
      <c r="U87" s="218"/>
      <c r="V87" s="195"/>
      <c r="W87" s="218"/>
      <c r="X87" s="218"/>
      <c r="Y87" s="218"/>
      <c r="Z87" s="218"/>
    </row>
    <row r="88" spans="1:26" ht="24.95" customHeight="1" x14ac:dyDescent="0.25">
      <c r="A88" s="241"/>
      <c r="B88" s="209" t="s">
        <v>150</v>
      </c>
      <c r="C88" s="210" t="s">
        <v>151</v>
      </c>
      <c r="D88" s="209" t="s">
        <v>152</v>
      </c>
      <c r="E88" s="209" t="s">
        <v>120</v>
      </c>
      <c r="F88" s="211">
        <v>31.135000000000002</v>
      </c>
      <c r="G88" s="220">
        <v>0</v>
      </c>
      <c r="H88" s="220">
        <v>0</v>
      </c>
      <c r="I88" s="220">
        <f t="shared" ref="I88:I96" si="15">ROUND(F88*(G88+H88),2)</f>
        <v>0</v>
      </c>
      <c r="J88" s="197">
        <f t="shared" ref="J88:J96" si="16">ROUND(F88*(N88),2)</f>
        <v>0</v>
      </c>
      <c r="K88" s="198">
        <f t="shared" ref="K88:K96" si="17">ROUND(F88*(O88),2)</f>
        <v>0</v>
      </c>
      <c r="L88" s="198">
        <f t="shared" ref="L88:L96" si="18">ROUND(F88*(G88),2)</f>
        <v>0</v>
      </c>
      <c r="M88" s="198">
        <f t="shared" ref="M88:M96" si="19">ROUND(F88*(H88),2)</f>
        <v>0</v>
      </c>
      <c r="N88" s="198">
        <v>0</v>
      </c>
      <c r="O88" s="198"/>
      <c r="P88" s="196">
        <v>4.0000000000000003E-5</v>
      </c>
      <c r="Q88" s="199"/>
      <c r="R88" s="199">
        <v>4.0000000000000003E-5</v>
      </c>
      <c r="S88" s="195">
        <f>ROUND(F88*(P88),3)</f>
        <v>1E-3</v>
      </c>
      <c r="V88" s="196"/>
      <c r="Z88" s="221">
        <v>0</v>
      </c>
    </row>
    <row r="89" spans="1:26" ht="24.95" customHeight="1" x14ac:dyDescent="0.25">
      <c r="A89" s="241"/>
      <c r="B89" s="209" t="s">
        <v>150</v>
      </c>
      <c r="C89" s="210" t="s">
        <v>153</v>
      </c>
      <c r="D89" s="209" t="s">
        <v>154</v>
      </c>
      <c r="E89" s="209" t="s">
        <v>95</v>
      </c>
      <c r="F89" s="211">
        <v>84.17</v>
      </c>
      <c r="G89" s="220">
        <v>0</v>
      </c>
      <c r="H89" s="220">
        <v>0</v>
      </c>
      <c r="I89" s="220">
        <f t="shared" si="15"/>
        <v>0</v>
      </c>
      <c r="J89" s="197">
        <f t="shared" si="16"/>
        <v>0</v>
      </c>
      <c r="K89" s="198">
        <f t="shared" si="17"/>
        <v>0</v>
      </c>
      <c r="L89" s="198">
        <f t="shared" si="18"/>
        <v>0</v>
      </c>
      <c r="M89" s="198">
        <f t="shared" si="19"/>
        <v>0</v>
      </c>
      <c r="N89" s="198">
        <v>0</v>
      </c>
      <c r="O89" s="198"/>
      <c r="P89" s="196">
        <v>2.3000000000000001E-4</v>
      </c>
      <c r="Q89" s="199"/>
      <c r="R89" s="199">
        <v>2.3000000000000001E-4</v>
      </c>
      <c r="S89" s="195">
        <f>ROUND(F89*(P89),3)</f>
        <v>1.9E-2</v>
      </c>
      <c r="V89" s="196"/>
      <c r="Z89" s="221">
        <v>0</v>
      </c>
    </row>
    <row r="90" spans="1:26" ht="24.95" customHeight="1" x14ac:dyDescent="0.25">
      <c r="A90" s="241"/>
      <c r="B90" s="209" t="s">
        <v>150</v>
      </c>
      <c r="C90" s="210" t="s">
        <v>155</v>
      </c>
      <c r="D90" s="209" t="s">
        <v>156</v>
      </c>
      <c r="E90" s="209" t="s">
        <v>95</v>
      </c>
      <c r="F90" s="211">
        <v>59.13</v>
      </c>
      <c r="G90" s="220">
        <v>0</v>
      </c>
      <c r="H90" s="220">
        <v>0</v>
      </c>
      <c r="I90" s="220">
        <f t="shared" si="15"/>
        <v>0</v>
      </c>
      <c r="J90" s="197">
        <f t="shared" si="16"/>
        <v>0</v>
      </c>
      <c r="K90" s="198">
        <f t="shared" si="17"/>
        <v>0</v>
      </c>
      <c r="L90" s="198">
        <f t="shared" si="18"/>
        <v>0</v>
      </c>
      <c r="M90" s="198">
        <f t="shared" si="19"/>
        <v>0</v>
      </c>
      <c r="N90" s="198">
        <v>0</v>
      </c>
      <c r="O90" s="198"/>
      <c r="P90" s="199"/>
      <c r="Q90" s="199"/>
      <c r="R90" s="199"/>
      <c r="S90" s="195"/>
      <c r="V90" s="196"/>
      <c r="Z90" s="221">
        <v>0</v>
      </c>
    </row>
    <row r="91" spans="1:26" ht="24.95" customHeight="1" x14ac:dyDescent="0.25">
      <c r="A91" s="241"/>
      <c r="B91" s="209" t="s">
        <v>150</v>
      </c>
      <c r="C91" s="210" t="s">
        <v>157</v>
      </c>
      <c r="D91" s="209" t="s">
        <v>158</v>
      </c>
      <c r="E91" s="209" t="s">
        <v>120</v>
      </c>
      <c r="F91" s="211">
        <v>64.05</v>
      </c>
      <c r="G91" s="220">
        <v>0</v>
      </c>
      <c r="H91" s="220">
        <v>0</v>
      </c>
      <c r="I91" s="220">
        <f t="shared" si="15"/>
        <v>0</v>
      </c>
      <c r="J91" s="197">
        <f t="shared" si="16"/>
        <v>0</v>
      </c>
      <c r="K91" s="198">
        <f t="shared" si="17"/>
        <v>0</v>
      </c>
      <c r="L91" s="198">
        <f t="shared" si="18"/>
        <v>0</v>
      </c>
      <c r="M91" s="198">
        <f t="shared" si="19"/>
        <v>0</v>
      </c>
      <c r="N91" s="198">
        <v>0</v>
      </c>
      <c r="O91" s="198"/>
      <c r="P91" s="196">
        <v>3.0000000000000001E-5</v>
      </c>
      <c r="Q91" s="199"/>
      <c r="R91" s="199">
        <v>3.0000000000000001E-5</v>
      </c>
      <c r="S91" s="195">
        <f>ROUND(F91*(P91),3)</f>
        <v>2E-3</v>
      </c>
      <c r="V91" s="196"/>
      <c r="Z91" s="221">
        <v>0</v>
      </c>
    </row>
    <row r="92" spans="1:26" ht="24.95" customHeight="1" x14ac:dyDescent="0.25">
      <c r="A92" s="241"/>
      <c r="B92" s="209" t="s">
        <v>150</v>
      </c>
      <c r="C92" s="210" t="s">
        <v>159</v>
      </c>
      <c r="D92" s="209" t="s">
        <v>160</v>
      </c>
      <c r="E92" s="209" t="s">
        <v>95</v>
      </c>
      <c r="F92" s="211">
        <v>59.13</v>
      </c>
      <c r="G92" s="220">
        <v>0</v>
      </c>
      <c r="H92" s="220">
        <v>0</v>
      </c>
      <c r="I92" s="220">
        <f t="shared" si="15"/>
        <v>0</v>
      </c>
      <c r="J92" s="197">
        <f t="shared" si="16"/>
        <v>0</v>
      </c>
      <c r="K92" s="198">
        <f t="shared" si="17"/>
        <v>0</v>
      </c>
      <c r="L92" s="198">
        <f t="shared" si="18"/>
        <v>0</v>
      </c>
      <c r="M92" s="198">
        <f t="shared" si="19"/>
        <v>0</v>
      </c>
      <c r="N92" s="198">
        <v>0</v>
      </c>
      <c r="O92" s="198"/>
      <c r="P92" s="199"/>
      <c r="Q92" s="199"/>
      <c r="R92" s="199"/>
      <c r="S92" s="195"/>
      <c r="V92" s="196"/>
      <c r="Z92" s="221">
        <v>0</v>
      </c>
    </row>
    <row r="93" spans="1:26" ht="24.95" customHeight="1" x14ac:dyDescent="0.25">
      <c r="A93" s="241"/>
      <c r="B93" s="209" t="s">
        <v>150</v>
      </c>
      <c r="C93" s="210" t="s">
        <v>161</v>
      </c>
      <c r="D93" s="209" t="s">
        <v>162</v>
      </c>
      <c r="E93" s="209" t="s">
        <v>136</v>
      </c>
      <c r="F93" s="211">
        <v>0.4</v>
      </c>
      <c r="G93" s="220">
        <v>0</v>
      </c>
      <c r="H93" s="220">
        <v>0</v>
      </c>
      <c r="I93" s="220">
        <f t="shared" si="15"/>
        <v>0</v>
      </c>
      <c r="J93" s="197">
        <f t="shared" si="16"/>
        <v>0</v>
      </c>
      <c r="K93" s="198">
        <f t="shared" si="17"/>
        <v>0</v>
      </c>
      <c r="L93" s="198">
        <f t="shared" si="18"/>
        <v>0</v>
      </c>
      <c r="M93" s="198">
        <f t="shared" si="19"/>
        <v>0</v>
      </c>
      <c r="N93" s="198">
        <v>0</v>
      </c>
      <c r="O93" s="198"/>
      <c r="P93" s="199"/>
      <c r="Q93" s="199"/>
      <c r="R93" s="199"/>
      <c r="S93" s="195"/>
      <c r="V93" s="196"/>
      <c r="Z93" s="221">
        <v>0</v>
      </c>
    </row>
    <row r="94" spans="1:26" ht="35.1" customHeight="1" x14ac:dyDescent="0.25">
      <c r="A94" s="241"/>
      <c r="B94" s="209" t="s">
        <v>163</v>
      </c>
      <c r="C94" s="210" t="s">
        <v>164</v>
      </c>
      <c r="D94" s="209" t="s">
        <v>165</v>
      </c>
      <c r="E94" s="209" t="s">
        <v>95</v>
      </c>
      <c r="F94" s="211">
        <v>84.17</v>
      </c>
      <c r="G94" s="220">
        <v>0</v>
      </c>
      <c r="H94" s="220">
        <v>0</v>
      </c>
      <c r="I94" s="220">
        <f t="shared" si="15"/>
        <v>0</v>
      </c>
      <c r="J94" s="197">
        <f t="shared" si="16"/>
        <v>0</v>
      </c>
      <c r="K94" s="198">
        <f t="shared" si="17"/>
        <v>0</v>
      </c>
      <c r="L94" s="198">
        <f t="shared" si="18"/>
        <v>0</v>
      </c>
      <c r="M94" s="198">
        <f t="shared" si="19"/>
        <v>0</v>
      </c>
      <c r="N94" s="198">
        <v>0</v>
      </c>
      <c r="O94" s="198"/>
      <c r="P94" s="199"/>
      <c r="Q94" s="199"/>
      <c r="R94" s="199"/>
      <c r="S94" s="195"/>
      <c r="V94" s="196"/>
      <c r="Z94" s="221">
        <v>0</v>
      </c>
    </row>
    <row r="95" spans="1:26" ht="24.95" customHeight="1" x14ac:dyDescent="0.25">
      <c r="A95" s="241"/>
      <c r="B95" s="209" t="s">
        <v>166</v>
      </c>
      <c r="C95" s="210" t="s">
        <v>167</v>
      </c>
      <c r="D95" s="209" t="s">
        <v>168</v>
      </c>
      <c r="E95" s="209" t="s">
        <v>120</v>
      </c>
      <c r="F95" s="211">
        <v>34.249000000000002</v>
      </c>
      <c r="G95" s="220">
        <v>0</v>
      </c>
      <c r="H95" s="220">
        <v>0</v>
      </c>
      <c r="I95" s="220">
        <f t="shared" si="15"/>
        <v>0</v>
      </c>
      <c r="J95" s="197">
        <f t="shared" si="16"/>
        <v>0</v>
      </c>
      <c r="K95" s="198">
        <f t="shared" si="17"/>
        <v>0</v>
      </c>
      <c r="L95" s="198">
        <f t="shared" si="18"/>
        <v>0</v>
      </c>
      <c r="M95" s="198">
        <f t="shared" si="19"/>
        <v>0</v>
      </c>
      <c r="N95" s="198">
        <v>0</v>
      </c>
      <c r="O95" s="198"/>
      <c r="P95" s="199"/>
      <c r="Q95" s="199"/>
      <c r="R95" s="199"/>
      <c r="S95" s="195"/>
      <c r="V95" s="196"/>
      <c r="Z95" s="221">
        <v>0</v>
      </c>
    </row>
    <row r="96" spans="1:26" ht="24.95" customHeight="1" x14ac:dyDescent="0.25">
      <c r="A96" s="241"/>
      <c r="B96" s="209" t="s">
        <v>169</v>
      </c>
      <c r="C96" s="210" t="s">
        <v>170</v>
      </c>
      <c r="D96" s="209" t="s">
        <v>171</v>
      </c>
      <c r="E96" s="209" t="s">
        <v>95</v>
      </c>
      <c r="F96" s="211">
        <v>92.587000000000003</v>
      </c>
      <c r="G96" s="220">
        <v>0</v>
      </c>
      <c r="H96" s="220">
        <v>0</v>
      </c>
      <c r="I96" s="220">
        <f t="shared" si="15"/>
        <v>0</v>
      </c>
      <c r="J96" s="197">
        <f t="shared" si="16"/>
        <v>0</v>
      </c>
      <c r="K96" s="198">
        <f t="shared" si="17"/>
        <v>0</v>
      </c>
      <c r="L96" s="198">
        <f t="shared" si="18"/>
        <v>0</v>
      </c>
      <c r="M96" s="198">
        <f t="shared" si="19"/>
        <v>0</v>
      </c>
      <c r="N96" s="198">
        <v>0</v>
      </c>
      <c r="O96" s="198"/>
      <c r="P96" s="196">
        <v>3.5999999999999999E-3</v>
      </c>
      <c r="Q96" s="199"/>
      <c r="R96" s="199">
        <v>3.5999999999999999E-3</v>
      </c>
      <c r="S96" s="195">
        <f>ROUND(F96*(P96),3)</f>
        <v>0.33300000000000002</v>
      </c>
      <c r="V96" s="196"/>
      <c r="Z96" s="221">
        <v>0</v>
      </c>
    </row>
    <row r="97" spans="1:26" x14ac:dyDescent="0.25">
      <c r="A97" s="195"/>
      <c r="B97" s="207"/>
      <c r="C97" s="207"/>
      <c r="D97" s="207" t="s">
        <v>73</v>
      </c>
      <c r="E97" s="207"/>
      <c r="F97" s="208"/>
      <c r="G97" s="222">
        <f>ROUND((SUM(L87:L96))/1,2)</f>
        <v>0</v>
      </c>
      <c r="H97" s="222">
        <f>ROUND((SUM(M87:M96))/1,2)</f>
        <v>0</v>
      </c>
      <c r="I97" s="222">
        <f>ROUND((SUM(I87:I96))/1,2)</f>
        <v>0</v>
      </c>
      <c r="J97" s="195"/>
      <c r="K97" s="195"/>
      <c r="L97" s="195">
        <f>ROUND((SUM(L87:L96))/1,2)</f>
        <v>0</v>
      </c>
      <c r="M97" s="195">
        <f>ROUND((SUM(M87:M96))/1,2)</f>
        <v>0</v>
      </c>
      <c r="N97" s="195"/>
      <c r="O97" s="195"/>
      <c r="P97" s="223"/>
      <c r="Q97" s="195"/>
      <c r="R97" s="195"/>
      <c r="S97" s="223">
        <f>ROUND((SUM(S87:S96))/1,2)</f>
        <v>0.36</v>
      </c>
      <c r="T97" s="218"/>
      <c r="U97" s="218"/>
      <c r="V97" s="200">
        <f>ROUND((SUM(V87:V96))/1,2)</f>
        <v>0</v>
      </c>
      <c r="W97" s="218"/>
      <c r="X97" s="218"/>
      <c r="Y97" s="218"/>
      <c r="Z97" s="218"/>
    </row>
    <row r="98" spans="1:26" x14ac:dyDescent="0.25">
      <c r="A98" s="198"/>
      <c r="B98" s="212"/>
      <c r="C98" s="212"/>
      <c r="D98" s="212"/>
      <c r="E98" s="212"/>
      <c r="F98" s="213"/>
      <c r="G98" s="224"/>
      <c r="H98" s="224"/>
      <c r="I98" s="224"/>
      <c r="J98" s="198"/>
      <c r="K98" s="198"/>
      <c r="L98" s="198"/>
      <c r="M98" s="198"/>
      <c r="N98" s="198"/>
      <c r="O98" s="198"/>
      <c r="P98" s="198"/>
      <c r="Q98" s="198"/>
      <c r="R98" s="198"/>
      <c r="S98" s="198"/>
      <c r="V98" s="198"/>
    </row>
    <row r="99" spans="1:26" x14ac:dyDescent="0.25">
      <c r="A99" s="195"/>
      <c r="B99" s="207"/>
      <c r="C99" s="207"/>
      <c r="D99" s="207" t="s">
        <v>74</v>
      </c>
      <c r="E99" s="207"/>
      <c r="F99" s="208"/>
      <c r="G99" s="219"/>
      <c r="H99" s="219"/>
      <c r="I99" s="219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218"/>
      <c r="U99" s="218"/>
      <c r="V99" s="195"/>
      <c r="W99" s="218"/>
      <c r="X99" s="218"/>
      <c r="Y99" s="218"/>
      <c r="Z99" s="218"/>
    </row>
    <row r="100" spans="1:26" ht="24.95" customHeight="1" x14ac:dyDescent="0.25">
      <c r="A100" s="241"/>
      <c r="B100" s="209" t="s">
        <v>172</v>
      </c>
      <c r="C100" s="210" t="s">
        <v>173</v>
      </c>
      <c r="D100" s="209" t="s">
        <v>259</v>
      </c>
      <c r="E100" s="209" t="s">
        <v>95</v>
      </c>
      <c r="F100" s="211">
        <v>1.5</v>
      </c>
      <c r="G100" s="220">
        <v>0</v>
      </c>
      <c r="H100" s="220">
        <v>0</v>
      </c>
      <c r="I100" s="220">
        <f t="shared" ref="I100:I105" si="20">ROUND(F100*(G100+H100),2)</f>
        <v>0</v>
      </c>
      <c r="J100" s="197">
        <f t="shared" ref="J100:J105" si="21">ROUND(F100*(N100),2)</f>
        <v>0</v>
      </c>
      <c r="K100" s="198">
        <f t="shared" ref="K100:K105" si="22">ROUND(F100*(O100),2)</f>
        <v>0</v>
      </c>
      <c r="L100" s="198">
        <f t="shared" ref="L100:L105" si="23">ROUND(F100*(G100),2)</f>
        <v>0</v>
      </c>
      <c r="M100" s="198">
        <f t="shared" ref="M100:M105" si="24">ROUND(F100*(H100),2)</f>
        <v>0</v>
      </c>
      <c r="N100" s="198">
        <v>0</v>
      </c>
      <c r="O100" s="198"/>
      <c r="P100" s="196">
        <v>2.9458560000000002E-3</v>
      </c>
      <c r="Q100" s="199"/>
      <c r="R100" s="199">
        <v>2.9458560000000002E-3</v>
      </c>
      <c r="S100" s="195">
        <f>ROUND(F100*(P100),3)</f>
        <v>4.0000000000000001E-3</v>
      </c>
      <c r="V100" s="196"/>
      <c r="Z100" s="221">
        <v>0</v>
      </c>
    </row>
    <row r="101" spans="1:26" ht="24.95" customHeight="1" x14ac:dyDescent="0.25">
      <c r="A101" s="241"/>
      <c r="B101" s="209" t="s">
        <v>172</v>
      </c>
      <c r="C101" s="210" t="s">
        <v>175</v>
      </c>
      <c r="D101" s="209" t="s">
        <v>176</v>
      </c>
      <c r="E101" s="209" t="s">
        <v>95</v>
      </c>
      <c r="F101" s="211">
        <v>1.5</v>
      </c>
      <c r="G101" s="220">
        <v>0</v>
      </c>
      <c r="H101" s="220">
        <v>0</v>
      </c>
      <c r="I101" s="220">
        <f t="shared" si="20"/>
        <v>0</v>
      </c>
      <c r="J101" s="197">
        <f t="shared" si="21"/>
        <v>0</v>
      </c>
      <c r="K101" s="198">
        <f t="shared" si="22"/>
        <v>0</v>
      </c>
      <c r="L101" s="198">
        <f t="shared" si="23"/>
        <v>0</v>
      </c>
      <c r="M101" s="198">
        <f t="shared" si="24"/>
        <v>0</v>
      </c>
      <c r="N101" s="198">
        <v>0</v>
      </c>
      <c r="O101" s="198"/>
      <c r="P101" s="196">
        <v>9.3000000000000005E-4</v>
      </c>
      <c r="Q101" s="199"/>
      <c r="R101" s="199">
        <v>9.3000000000000005E-4</v>
      </c>
      <c r="S101" s="195">
        <f>ROUND(F101*(P101),3)</f>
        <v>1E-3</v>
      </c>
      <c r="V101" s="196"/>
      <c r="Z101" s="221">
        <v>0</v>
      </c>
    </row>
    <row r="102" spans="1:26" ht="24.95" customHeight="1" x14ac:dyDescent="0.25">
      <c r="A102" s="241"/>
      <c r="B102" s="209" t="s">
        <v>172</v>
      </c>
      <c r="C102" s="210" t="s">
        <v>177</v>
      </c>
      <c r="D102" s="209" t="s">
        <v>178</v>
      </c>
      <c r="E102" s="209" t="s">
        <v>136</v>
      </c>
      <c r="F102" s="211">
        <v>2.2999999999999998</v>
      </c>
      <c r="G102" s="220">
        <v>0</v>
      </c>
      <c r="H102" s="220">
        <v>0</v>
      </c>
      <c r="I102" s="220">
        <f t="shared" si="20"/>
        <v>0</v>
      </c>
      <c r="J102" s="197">
        <f t="shared" si="21"/>
        <v>0</v>
      </c>
      <c r="K102" s="198">
        <f t="shared" si="22"/>
        <v>0</v>
      </c>
      <c r="L102" s="198">
        <f t="shared" si="23"/>
        <v>0</v>
      </c>
      <c r="M102" s="198">
        <f t="shared" si="24"/>
        <v>0</v>
      </c>
      <c r="N102" s="198">
        <v>0</v>
      </c>
      <c r="O102" s="198"/>
      <c r="P102" s="199"/>
      <c r="Q102" s="199"/>
      <c r="R102" s="199"/>
      <c r="S102" s="195"/>
      <c r="V102" s="196"/>
      <c r="Z102" s="221">
        <v>0</v>
      </c>
    </row>
    <row r="103" spans="1:26" ht="24.95" customHeight="1" x14ac:dyDescent="0.25">
      <c r="A103" s="241"/>
      <c r="B103" s="209" t="s">
        <v>146</v>
      </c>
      <c r="C103" s="210" t="s">
        <v>179</v>
      </c>
      <c r="D103" s="209" t="s">
        <v>260</v>
      </c>
      <c r="E103" s="209" t="s">
        <v>181</v>
      </c>
      <c r="F103" s="211">
        <v>7.5</v>
      </c>
      <c r="G103" s="220">
        <v>0</v>
      </c>
      <c r="H103" s="220">
        <v>0</v>
      </c>
      <c r="I103" s="220">
        <f t="shared" si="20"/>
        <v>0</v>
      </c>
      <c r="J103" s="197">
        <f t="shared" si="21"/>
        <v>0</v>
      </c>
      <c r="K103" s="198">
        <f t="shared" si="22"/>
        <v>0</v>
      </c>
      <c r="L103" s="198">
        <f t="shared" si="23"/>
        <v>0</v>
      </c>
      <c r="M103" s="198">
        <f t="shared" si="24"/>
        <v>0</v>
      </c>
      <c r="N103" s="198">
        <v>0</v>
      </c>
      <c r="O103" s="198"/>
      <c r="P103" s="199"/>
      <c r="Q103" s="199"/>
      <c r="R103" s="199"/>
      <c r="S103" s="195"/>
      <c r="V103" s="196"/>
      <c r="Z103" s="221">
        <v>0</v>
      </c>
    </row>
    <row r="104" spans="1:26" ht="24.95" customHeight="1" x14ac:dyDescent="0.25">
      <c r="A104" s="241"/>
      <c r="B104" s="209" t="s">
        <v>146</v>
      </c>
      <c r="C104" s="210" t="s">
        <v>182</v>
      </c>
      <c r="D104" s="209" t="s">
        <v>261</v>
      </c>
      <c r="E104" s="209" t="s">
        <v>181</v>
      </c>
      <c r="F104" s="211">
        <v>1.5</v>
      </c>
      <c r="G104" s="220">
        <v>0</v>
      </c>
      <c r="H104" s="220">
        <v>0</v>
      </c>
      <c r="I104" s="220">
        <f t="shared" si="20"/>
        <v>0</v>
      </c>
      <c r="J104" s="197">
        <f t="shared" si="21"/>
        <v>0</v>
      </c>
      <c r="K104" s="198">
        <f t="shared" si="22"/>
        <v>0</v>
      </c>
      <c r="L104" s="198">
        <f t="shared" si="23"/>
        <v>0</v>
      </c>
      <c r="M104" s="198">
        <f t="shared" si="24"/>
        <v>0</v>
      </c>
      <c r="N104" s="198">
        <v>0</v>
      </c>
      <c r="O104" s="198"/>
      <c r="P104" s="199"/>
      <c r="Q104" s="199"/>
      <c r="R104" s="199"/>
      <c r="S104" s="195"/>
      <c r="V104" s="196"/>
      <c r="Z104" s="221">
        <v>0</v>
      </c>
    </row>
    <row r="105" spans="1:26" ht="24.95" customHeight="1" x14ac:dyDescent="0.25">
      <c r="A105" s="241"/>
      <c r="B105" s="209" t="s">
        <v>184</v>
      </c>
      <c r="C105" s="210" t="s">
        <v>185</v>
      </c>
      <c r="D105" s="209" t="s">
        <v>262</v>
      </c>
      <c r="E105" s="209" t="s">
        <v>95</v>
      </c>
      <c r="F105" s="211">
        <v>1.65</v>
      </c>
      <c r="G105" s="220">
        <v>0</v>
      </c>
      <c r="H105" s="220">
        <v>0</v>
      </c>
      <c r="I105" s="220">
        <f t="shared" si="20"/>
        <v>0</v>
      </c>
      <c r="J105" s="197">
        <f t="shared" si="21"/>
        <v>0</v>
      </c>
      <c r="K105" s="198">
        <f t="shared" si="22"/>
        <v>0</v>
      </c>
      <c r="L105" s="198">
        <f t="shared" si="23"/>
        <v>0</v>
      </c>
      <c r="M105" s="198">
        <f t="shared" si="24"/>
        <v>0</v>
      </c>
      <c r="N105" s="198">
        <v>0</v>
      </c>
      <c r="O105" s="198"/>
      <c r="P105" s="196">
        <v>2.1000000000000001E-2</v>
      </c>
      <c r="Q105" s="199"/>
      <c r="R105" s="199">
        <v>2.1000000000000001E-2</v>
      </c>
      <c r="S105" s="195">
        <f>ROUND(F105*(P105),3)</f>
        <v>3.5000000000000003E-2</v>
      </c>
      <c r="V105" s="196"/>
      <c r="Z105" s="221">
        <v>0</v>
      </c>
    </row>
    <row r="106" spans="1:26" x14ac:dyDescent="0.25">
      <c r="A106" s="195"/>
      <c r="B106" s="207"/>
      <c r="C106" s="207"/>
      <c r="D106" s="207" t="s">
        <v>74</v>
      </c>
      <c r="E106" s="207"/>
      <c r="F106" s="208"/>
      <c r="G106" s="222">
        <f>ROUND((SUM(L99:L105))/1,2)</f>
        <v>0</v>
      </c>
      <c r="H106" s="222">
        <f>ROUND((SUM(M99:M105))/1,2)</f>
        <v>0</v>
      </c>
      <c r="I106" s="222">
        <f>ROUND((SUM(I99:I105))/1,2)</f>
        <v>0</v>
      </c>
      <c r="J106" s="195"/>
      <c r="K106" s="195"/>
      <c r="L106" s="195">
        <f>ROUND((SUM(L99:L105))/1,2)</f>
        <v>0</v>
      </c>
      <c r="M106" s="195">
        <f>ROUND((SUM(M99:M105))/1,2)</f>
        <v>0</v>
      </c>
      <c r="N106" s="195"/>
      <c r="O106" s="195"/>
      <c r="P106" s="223"/>
      <c r="Q106" s="195"/>
      <c r="R106" s="195"/>
      <c r="S106" s="223">
        <f>ROUND((SUM(S99:S105))/1,2)</f>
        <v>0.04</v>
      </c>
      <c r="T106" s="218"/>
      <c r="U106" s="218"/>
      <c r="V106" s="200">
        <f>ROUND((SUM(V99:V105))/1,2)</f>
        <v>0</v>
      </c>
      <c r="W106" s="218"/>
      <c r="X106" s="218"/>
      <c r="Y106" s="218"/>
      <c r="Z106" s="218"/>
    </row>
    <row r="107" spans="1:26" x14ac:dyDescent="0.25">
      <c r="A107" s="198"/>
      <c r="B107" s="212"/>
      <c r="C107" s="212"/>
      <c r="D107" s="212"/>
      <c r="E107" s="212"/>
      <c r="F107" s="213"/>
      <c r="G107" s="224"/>
      <c r="H107" s="224"/>
      <c r="I107" s="224"/>
      <c r="J107" s="198"/>
      <c r="K107" s="198"/>
      <c r="L107" s="198"/>
      <c r="M107" s="198"/>
      <c r="N107" s="198"/>
      <c r="O107" s="198"/>
      <c r="P107" s="198"/>
      <c r="Q107" s="198"/>
      <c r="R107" s="198"/>
      <c r="S107" s="198"/>
      <c r="V107" s="198"/>
    </row>
    <row r="108" spans="1:26" x14ac:dyDescent="0.25">
      <c r="A108" s="195"/>
      <c r="B108" s="207"/>
      <c r="C108" s="207"/>
      <c r="D108" s="207" t="s">
        <v>196</v>
      </c>
      <c r="E108" s="207"/>
      <c r="F108" s="208"/>
      <c r="G108" s="219"/>
      <c r="H108" s="219"/>
      <c r="I108" s="219"/>
      <c r="J108" s="195"/>
      <c r="K108" s="195"/>
      <c r="L108" s="195"/>
      <c r="M108" s="195"/>
      <c r="N108" s="195"/>
      <c r="O108" s="195"/>
      <c r="P108" s="195"/>
      <c r="Q108" s="195"/>
      <c r="R108" s="195"/>
      <c r="S108" s="195"/>
      <c r="T108" s="218"/>
      <c r="U108" s="218"/>
      <c r="V108" s="195"/>
      <c r="W108" s="218"/>
      <c r="X108" s="218"/>
      <c r="Y108" s="218"/>
      <c r="Z108" s="218"/>
    </row>
    <row r="109" spans="1:26" ht="24.95" customHeight="1" x14ac:dyDescent="0.25">
      <c r="A109" s="241"/>
      <c r="B109" s="209" t="s">
        <v>263</v>
      </c>
      <c r="C109" s="210" t="s">
        <v>264</v>
      </c>
      <c r="D109" s="209" t="s">
        <v>265</v>
      </c>
      <c r="E109" s="209" t="s">
        <v>95</v>
      </c>
      <c r="F109" s="211">
        <v>4.8499999999999996</v>
      </c>
      <c r="G109" s="220">
        <v>0</v>
      </c>
      <c r="H109" s="220">
        <v>0</v>
      </c>
      <c r="I109" s="220">
        <f>ROUND(F109*(G109+H109),2)</f>
        <v>0</v>
      </c>
      <c r="J109" s="197">
        <f>ROUND(F109*(N109),2)</f>
        <v>0</v>
      </c>
      <c r="K109" s="198">
        <f>ROUND(F109*(O109),2)</f>
        <v>0</v>
      </c>
      <c r="L109" s="198">
        <f>ROUND(F109*(G109),2)</f>
        <v>0</v>
      </c>
      <c r="M109" s="198">
        <f>ROUND(F109*(H109),2)</f>
        <v>0</v>
      </c>
      <c r="N109" s="198">
        <v>0</v>
      </c>
      <c r="O109" s="198"/>
      <c r="P109" s="196">
        <v>4.7260500000000002E-4</v>
      </c>
      <c r="Q109" s="199"/>
      <c r="R109" s="199">
        <v>4.7260500000000002E-4</v>
      </c>
      <c r="S109" s="195">
        <f>ROUND(F109*(P109),3)</f>
        <v>2E-3</v>
      </c>
      <c r="V109" s="196"/>
      <c r="Z109" s="221">
        <v>0</v>
      </c>
    </row>
    <row r="110" spans="1:26" ht="24.95" customHeight="1" x14ac:dyDescent="0.25">
      <c r="A110" s="241"/>
      <c r="B110" s="209" t="s">
        <v>263</v>
      </c>
      <c r="C110" s="210" t="s">
        <v>266</v>
      </c>
      <c r="D110" s="209" t="s">
        <v>267</v>
      </c>
      <c r="E110" s="209" t="s">
        <v>95</v>
      </c>
      <c r="F110" s="211">
        <v>40.5</v>
      </c>
      <c r="G110" s="220">
        <v>0</v>
      </c>
      <c r="H110" s="220">
        <v>0</v>
      </c>
      <c r="I110" s="220">
        <f>ROUND(F110*(G110+H110),2)</f>
        <v>0</v>
      </c>
      <c r="J110" s="197">
        <f>ROUND(F110*(N110),2)</f>
        <v>0</v>
      </c>
      <c r="K110" s="198">
        <f>ROUND(F110*(O110),2)</f>
        <v>0</v>
      </c>
      <c r="L110" s="198">
        <f>ROUND(F110*(G110),2)</f>
        <v>0</v>
      </c>
      <c r="M110" s="198">
        <f>ROUND(F110*(H110),2)</f>
        <v>0</v>
      </c>
      <c r="N110" s="198">
        <v>0</v>
      </c>
      <c r="O110" s="198"/>
      <c r="P110" s="196">
        <v>4.0000000000000002E-4</v>
      </c>
      <c r="Q110" s="199"/>
      <c r="R110" s="199">
        <v>4.0000000000000002E-4</v>
      </c>
      <c r="S110" s="195">
        <f>ROUND(F110*(P110),3)</f>
        <v>1.6E-2</v>
      </c>
      <c r="V110" s="196"/>
      <c r="Z110" s="221">
        <v>0</v>
      </c>
    </row>
    <row r="111" spans="1:26" ht="24.95" customHeight="1" x14ac:dyDescent="0.25">
      <c r="A111" s="241"/>
      <c r="B111" s="209" t="s">
        <v>268</v>
      </c>
      <c r="C111" s="210" t="s">
        <v>269</v>
      </c>
      <c r="D111" s="209" t="s">
        <v>270</v>
      </c>
      <c r="E111" s="209" t="s">
        <v>95</v>
      </c>
      <c r="F111" s="211">
        <v>2.4500000000000002</v>
      </c>
      <c r="G111" s="220">
        <v>0</v>
      </c>
      <c r="H111" s="220">
        <v>0</v>
      </c>
      <c r="I111" s="220">
        <f>ROUND(F111*(G111+H111),2)</f>
        <v>0</v>
      </c>
      <c r="J111" s="197">
        <f>ROUND(F111*(N111),2)</f>
        <v>0</v>
      </c>
      <c r="K111" s="198">
        <f>ROUND(F111*(O111),2)</f>
        <v>0</v>
      </c>
      <c r="L111" s="198">
        <f>ROUND(F111*(G111),2)</f>
        <v>0</v>
      </c>
      <c r="M111" s="198">
        <f>ROUND(F111*(H111),2)</f>
        <v>0</v>
      </c>
      <c r="N111" s="198">
        <v>0</v>
      </c>
      <c r="O111" s="198"/>
      <c r="P111" s="199"/>
      <c r="Q111" s="199"/>
      <c r="R111" s="199"/>
      <c r="S111" s="195"/>
      <c r="V111" s="196"/>
      <c r="Z111" s="221">
        <v>0</v>
      </c>
    </row>
    <row r="112" spans="1:26" x14ac:dyDescent="0.25">
      <c r="A112" s="195"/>
      <c r="B112" s="207"/>
      <c r="C112" s="207"/>
      <c r="D112" s="207" t="s">
        <v>196</v>
      </c>
      <c r="E112" s="207"/>
      <c r="F112" s="208"/>
      <c r="G112" s="222">
        <f>ROUND((SUM(L108:L111))/1,2)</f>
        <v>0</v>
      </c>
      <c r="H112" s="222">
        <f>ROUND((SUM(M108:M111))/1,2)</f>
        <v>0</v>
      </c>
      <c r="I112" s="222">
        <f>ROUND((SUM(I108:I111))/1,2)</f>
        <v>0</v>
      </c>
      <c r="J112" s="195"/>
      <c r="K112" s="195"/>
      <c r="L112" s="195">
        <f>ROUND((SUM(L108:L111))/1,2)</f>
        <v>0</v>
      </c>
      <c r="M112" s="195">
        <f>ROUND((SUM(M108:M111))/1,2)</f>
        <v>0</v>
      </c>
      <c r="N112" s="195"/>
      <c r="O112" s="195"/>
      <c r="P112" s="223"/>
      <c r="Q112" s="195"/>
      <c r="R112" s="195"/>
      <c r="S112" s="223">
        <f>ROUND((SUM(S108:S111))/1,2)</f>
        <v>0.02</v>
      </c>
      <c r="T112" s="218"/>
      <c r="U112" s="218"/>
      <c r="V112" s="200">
        <f>ROUND((SUM(V108:V111))/1,2)</f>
        <v>0</v>
      </c>
      <c r="W112" s="218"/>
      <c r="X112" s="218"/>
      <c r="Y112" s="218"/>
      <c r="Z112" s="218"/>
    </row>
    <row r="113" spans="1:26" x14ac:dyDescent="0.25">
      <c r="A113" s="198"/>
      <c r="B113" s="212"/>
      <c r="C113" s="212"/>
      <c r="D113" s="212"/>
      <c r="E113" s="212"/>
      <c r="F113" s="213"/>
      <c r="G113" s="224"/>
      <c r="H113" s="224"/>
      <c r="I113" s="224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V113" s="198"/>
    </row>
    <row r="114" spans="1:26" x14ac:dyDescent="0.25">
      <c r="A114" s="195"/>
      <c r="B114" s="207"/>
      <c r="C114" s="207"/>
      <c r="D114" s="207" t="s">
        <v>197</v>
      </c>
      <c r="E114" s="207"/>
      <c r="F114" s="208"/>
      <c r="G114" s="219"/>
      <c r="H114" s="219"/>
      <c r="I114" s="219"/>
      <c r="J114" s="195"/>
      <c r="K114" s="195"/>
      <c r="L114" s="195"/>
      <c r="M114" s="195"/>
      <c r="N114" s="195"/>
      <c r="O114" s="195"/>
      <c r="P114" s="195"/>
      <c r="Q114" s="195"/>
      <c r="R114" s="195"/>
      <c r="S114" s="195"/>
      <c r="T114" s="218"/>
      <c r="U114" s="218"/>
      <c r="V114" s="195"/>
      <c r="W114" s="218"/>
      <c r="X114" s="218"/>
      <c r="Y114" s="218"/>
      <c r="Z114" s="218"/>
    </row>
    <row r="115" spans="1:26" ht="35.1" customHeight="1" x14ac:dyDescent="0.25">
      <c r="A115" s="241"/>
      <c r="B115" s="209" t="s">
        <v>271</v>
      </c>
      <c r="C115" s="210" t="s">
        <v>272</v>
      </c>
      <c r="D115" s="209" t="s">
        <v>273</v>
      </c>
      <c r="E115" s="209" t="s">
        <v>95</v>
      </c>
      <c r="F115" s="211">
        <v>84.17</v>
      </c>
      <c r="G115" s="220">
        <v>0</v>
      </c>
      <c r="H115" s="220">
        <v>0</v>
      </c>
      <c r="I115" s="220">
        <f>ROUND(F115*(G115+H115),2)</f>
        <v>0</v>
      </c>
      <c r="J115" s="197">
        <f>ROUND(F115*(N115),2)</f>
        <v>0</v>
      </c>
      <c r="K115" s="198">
        <f>ROUND(F115*(O115),2)</f>
        <v>0</v>
      </c>
      <c r="L115" s="198">
        <f>ROUND(F115*(G115),2)</f>
        <v>0</v>
      </c>
      <c r="M115" s="198">
        <f>ROUND(F115*(H115),2)</f>
        <v>0</v>
      </c>
      <c r="N115" s="198">
        <v>0</v>
      </c>
      <c r="O115" s="198"/>
      <c r="P115" s="199"/>
      <c r="Q115" s="199"/>
      <c r="R115" s="199"/>
      <c r="S115" s="195"/>
      <c r="V115" s="196"/>
      <c r="Z115" s="221">
        <v>0</v>
      </c>
    </row>
    <row r="116" spans="1:26" ht="24.95" customHeight="1" x14ac:dyDescent="0.25">
      <c r="A116" s="241"/>
      <c r="B116" s="209" t="s">
        <v>271</v>
      </c>
      <c r="C116" s="210" t="s">
        <v>274</v>
      </c>
      <c r="D116" s="209" t="s">
        <v>275</v>
      </c>
      <c r="E116" s="209" t="s">
        <v>95</v>
      </c>
      <c r="F116" s="211">
        <v>81.412000000000006</v>
      </c>
      <c r="G116" s="220">
        <v>0</v>
      </c>
      <c r="H116" s="220">
        <v>0</v>
      </c>
      <c r="I116" s="220">
        <f>ROUND(F116*(G116+H116),2)</f>
        <v>0</v>
      </c>
      <c r="J116" s="197">
        <f>ROUND(F116*(N116),2)</f>
        <v>0</v>
      </c>
      <c r="K116" s="198">
        <f>ROUND(F116*(O116),2)</f>
        <v>0</v>
      </c>
      <c r="L116" s="198">
        <f>ROUND(F116*(G116),2)</f>
        <v>0</v>
      </c>
      <c r="M116" s="198">
        <f>ROUND(F116*(H116),2)</f>
        <v>0</v>
      </c>
      <c r="N116" s="198">
        <v>0</v>
      </c>
      <c r="O116" s="198"/>
      <c r="P116" s="199"/>
      <c r="Q116" s="199"/>
      <c r="R116" s="199"/>
      <c r="S116" s="195"/>
      <c r="V116" s="196"/>
      <c r="Z116" s="221">
        <v>0</v>
      </c>
    </row>
    <row r="117" spans="1:26" ht="24.95" customHeight="1" x14ac:dyDescent="0.25">
      <c r="A117" s="241"/>
      <c r="B117" s="209" t="s">
        <v>271</v>
      </c>
      <c r="C117" s="210" t="s">
        <v>276</v>
      </c>
      <c r="D117" s="209" t="s">
        <v>277</v>
      </c>
      <c r="E117" s="209" t="s">
        <v>95</v>
      </c>
      <c r="F117" s="211">
        <v>206.08199999999999</v>
      </c>
      <c r="G117" s="220">
        <v>0</v>
      </c>
      <c r="H117" s="220">
        <v>0</v>
      </c>
      <c r="I117" s="220">
        <f>ROUND(F117*(G117+H117),2)</f>
        <v>0</v>
      </c>
      <c r="J117" s="197">
        <f>ROUND(F117*(N117),2)</f>
        <v>0</v>
      </c>
      <c r="K117" s="198">
        <f>ROUND(F117*(O117),2)</f>
        <v>0</v>
      </c>
      <c r="L117" s="198">
        <f>ROUND(F117*(G117),2)</f>
        <v>0</v>
      </c>
      <c r="M117" s="198">
        <f>ROUND(F117*(H117),2)</f>
        <v>0</v>
      </c>
      <c r="N117" s="198">
        <v>0</v>
      </c>
      <c r="O117" s="198"/>
      <c r="P117" s="199"/>
      <c r="Q117" s="199"/>
      <c r="R117" s="199"/>
      <c r="S117" s="195"/>
      <c r="V117" s="196"/>
      <c r="Z117" s="221">
        <v>0</v>
      </c>
    </row>
    <row r="118" spans="1:26" ht="24.95" customHeight="1" x14ac:dyDescent="0.25">
      <c r="A118" s="241"/>
      <c r="B118" s="209" t="s">
        <v>271</v>
      </c>
      <c r="C118" s="210" t="s">
        <v>278</v>
      </c>
      <c r="D118" s="209" t="s">
        <v>279</v>
      </c>
      <c r="E118" s="209" t="s">
        <v>95</v>
      </c>
      <c r="F118" s="211">
        <v>45.5</v>
      </c>
      <c r="G118" s="220">
        <v>0</v>
      </c>
      <c r="H118" s="220">
        <v>0</v>
      </c>
      <c r="I118" s="220">
        <f>ROUND(F118*(G118+H118),2)</f>
        <v>0</v>
      </c>
      <c r="J118" s="197">
        <f>ROUND(F118*(N118),2)</f>
        <v>0</v>
      </c>
      <c r="K118" s="198">
        <f>ROUND(F118*(O118),2)</f>
        <v>0</v>
      </c>
      <c r="L118" s="198">
        <f>ROUND(F118*(G118),2)</f>
        <v>0</v>
      </c>
      <c r="M118" s="198">
        <f>ROUND(F118*(H118),2)</f>
        <v>0</v>
      </c>
      <c r="N118" s="198">
        <v>0</v>
      </c>
      <c r="O118" s="198"/>
      <c r="P118" s="199"/>
      <c r="Q118" s="199"/>
      <c r="R118" s="199"/>
      <c r="S118" s="195"/>
      <c r="V118" s="196"/>
      <c r="Z118" s="221">
        <v>0</v>
      </c>
    </row>
    <row r="119" spans="1:26" x14ac:dyDescent="0.25">
      <c r="A119" s="195"/>
      <c r="B119" s="207"/>
      <c r="C119" s="207"/>
      <c r="D119" s="207" t="s">
        <v>197</v>
      </c>
      <c r="E119" s="207"/>
      <c r="F119" s="208"/>
      <c r="G119" s="222">
        <f>ROUND((SUM(L114:L118))/1,2)</f>
        <v>0</v>
      </c>
      <c r="H119" s="222">
        <f>ROUND((SUM(M114:M118))/1,2)</f>
        <v>0</v>
      </c>
      <c r="I119" s="222">
        <f>ROUND((SUM(I114:I118))/1,2)</f>
        <v>0</v>
      </c>
      <c r="J119" s="195"/>
      <c r="K119" s="195"/>
      <c r="L119" s="195">
        <f>ROUND((SUM(L114:L118))/1,2)</f>
        <v>0</v>
      </c>
      <c r="M119" s="195">
        <f>ROUND((SUM(M114:M118))/1,2)</f>
        <v>0</v>
      </c>
      <c r="N119" s="195"/>
      <c r="O119" s="195"/>
      <c r="P119" s="223"/>
      <c r="Q119" s="195"/>
      <c r="R119" s="195"/>
      <c r="S119" s="223">
        <f>ROUND((SUM(S114:S118))/1,2)</f>
        <v>0</v>
      </c>
      <c r="T119" s="218"/>
      <c r="U119" s="218"/>
      <c r="V119" s="200">
        <f>ROUND((SUM(V114:V118))/1,2)</f>
        <v>0</v>
      </c>
      <c r="W119" s="218"/>
      <c r="X119" s="218"/>
      <c r="Y119" s="218"/>
      <c r="Z119" s="218"/>
    </row>
    <row r="120" spans="1:26" x14ac:dyDescent="0.25">
      <c r="A120" s="198"/>
      <c r="B120" s="212"/>
      <c r="C120" s="212"/>
      <c r="D120" s="212"/>
      <c r="E120" s="212"/>
      <c r="F120" s="213"/>
      <c r="G120" s="224"/>
      <c r="H120" s="224"/>
      <c r="I120" s="224"/>
      <c r="J120" s="198"/>
      <c r="K120" s="198"/>
      <c r="L120" s="198"/>
      <c r="M120" s="198"/>
      <c r="N120" s="198"/>
      <c r="O120" s="198"/>
      <c r="P120" s="198"/>
      <c r="Q120" s="198"/>
      <c r="R120" s="198"/>
      <c r="S120" s="198"/>
      <c r="V120" s="198"/>
    </row>
    <row r="121" spans="1:26" x14ac:dyDescent="0.25">
      <c r="A121" s="195"/>
      <c r="B121" s="207"/>
      <c r="C121" s="207"/>
      <c r="D121" s="214" t="s">
        <v>69</v>
      </c>
      <c r="E121" s="207"/>
      <c r="F121" s="208"/>
      <c r="G121" s="222">
        <f>ROUND((SUM(L45:L120))/2,2)</f>
        <v>0</v>
      </c>
      <c r="H121" s="222">
        <f>ROUND((SUM(M45:M120))/2,2)</f>
        <v>0</v>
      </c>
      <c r="I121" s="222">
        <f>ROUND((SUM(I45:I120))/2,2)</f>
        <v>0</v>
      </c>
      <c r="J121" s="219"/>
      <c r="K121" s="195"/>
      <c r="L121" s="219">
        <f>ROUND((SUM(L45:L120))/2,2)</f>
        <v>0</v>
      </c>
      <c r="M121" s="219">
        <f>ROUND((SUM(M45:M120))/2,2)</f>
        <v>0</v>
      </c>
      <c r="N121" s="195"/>
      <c r="O121" s="195"/>
      <c r="P121" s="223"/>
      <c r="Q121" s="195"/>
      <c r="R121" s="195"/>
      <c r="S121" s="223">
        <f>ROUND((SUM(S45:S120))/2,2)</f>
        <v>0.48</v>
      </c>
      <c r="T121" s="218"/>
      <c r="U121" s="218"/>
      <c r="V121" s="200">
        <f>ROUND((SUM(V45:V120))/2,2)</f>
        <v>0</v>
      </c>
    </row>
    <row r="122" spans="1:26" x14ac:dyDescent="0.25">
      <c r="A122" s="198"/>
      <c r="B122" s="212"/>
      <c r="C122" s="212"/>
      <c r="D122" s="212"/>
      <c r="E122" s="212"/>
      <c r="F122" s="213"/>
      <c r="G122" s="224"/>
      <c r="H122" s="224"/>
      <c r="I122" s="224"/>
      <c r="J122" s="198"/>
      <c r="K122" s="198"/>
      <c r="L122" s="198"/>
      <c r="M122" s="198"/>
      <c r="N122" s="198"/>
      <c r="O122" s="198"/>
      <c r="P122" s="198"/>
      <c r="Q122" s="198"/>
      <c r="R122" s="198"/>
      <c r="S122" s="198"/>
      <c r="V122" s="198"/>
    </row>
    <row r="123" spans="1:26" x14ac:dyDescent="0.25">
      <c r="A123" s="195"/>
      <c r="B123" s="207"/>
      <c r="C123" s="207"/>
      <c r="D123" s="214" t="s">
        <v>75</v>
      </c>
      <c r="E123" s="207"/>
      <c r="F123" s="208"/>
      <c r="G123" s="219"/>
      <c r="H123" s="219"/>
      <c r="I123" s="219"/>
      <c r="J123" s="195"/>
      <c r="K123" s="195"/>
      <c r="L123" s="195"/>
      <c r="M123" s="195"/>
      <c r="N123" s="195"/>
      <c r="O123" s="195"/>
      <c r="P123" s="195"/>
      <c r="Q123" s="195"/>
      <c r="R123" s="195"/>
      <c r="S123" s="195"/>
      <c r="T123" s="218"/>
      <c r="U123" s="218"/>
      <c r="V123" s="195"/>
      <c r="W123" s="218"/>
      <c r="X123" s="218"/>
      <c r="Y123" s="218"/>
      <c r="Z123" s="218"/>
    </row>
    <row r="124" spans="1:26" x14ac:dyDescent="0.25">
      <c r="A124" s="195"/>
      <c r="B124" s="207"/>
      <c r="C124" s="207"/>
      <c r="D124" s="207" t="s">
        <v>76</v>
      </c>
      <c r="E124" s="207"/>
      <c r="F124" s="208"/>
      <c r="G124" s="219"/>
      <c r="H124" s="219"/>
      <c r="I124" s="219"/>
      <c r="J124" s="195"/>
      <c r="K124" s="195"/>
      <c r="L124" s="195"/>
      <c r="M124" s="195"/>
      <c r="N124" s="195"/>
      <c r="O124" s="195"/>
      <c r="P124" s="195"/>
      <c r="Q124" s="195"/>
      <c r="R124" s="195"/>
      <c r="S124" s="195"/>
      <c r="T124" s="218"/>
      <c r="U124" s="218"/>
      <c r="V124" s="195"/>
      <c r="W124" s="218"/>
      <c r="X124" s="218"/>
      <c r="Y124" s="218"/>
      <c r="Z124" s="218"/>
    </row>
    <row r="125" spans="1:26" ht="24.95" customHeight="1" x14ac:dyDescent="0.25">
      <c r="A125" s="241"/>
      <c r="B125" s="209" t="s">
        <v>187</v>
      </c>
      <c r="C125" s="210" t="s">
        <v>188</v>
      </c>
      <c r="D125" s="209" t="s">
        <v>189</v>
      </c>
      <c r="E125" s="209" t="s">
        <v>190</v>
      </c>
      <c r="F125" s="211">
        <v>1</v>
      </c>
      <c r="G125" s="220">
        <v>0</v>
      </c>
      <c r="H125" s="220">
        <v>0</v>
      </c>
      <c r="I125" s="220">
        <f>ROUND(F125*(G125+H125),2)</f>
        <v>0</v>
      </c>
      <c r="J125" s="197">
        <f>ROUND(F125*(N125),2)</f>
        <v>0</v>
      </c>
      <c r="K125" s="198">
        <f>ROUND(F125*(O125),2)</f>
        <v>0</v>
      </c>
      <c r="L125" s="198">
        <f>ROUND(F125*(G125),2)</f>
        <v>0</v>
      </c>
      <c r="M125" s="198">
        <f>ROUND(F125*(H125),2)</f>
        <v>0</v>
      </c>
      <c r="N125" s="198">
        <v>0</v>
      </c>
      <c r="O125" s="198"/>
      <c r="P125" s="199"/>
      <c r="Q125" s="199"/>
      <c r="R125" s="199"/>
      <c r="S125" s="195"/>
      <c r="V125" s="196"/>
      <c r="Z125" s="221">
        <v>0</v>
      </c>
    </row>
    <row r="126" spans="1:26" x14ac:dyDescent="0.25">
      <c r="A126" s="195"/>
      <c r="B126" s="207"/>
      <c r="C126" s="207"/>
      <c r="D126" s="207" t="s">
        <v>76</v>
      </c>
      <c r="E126" s="207"/>
      <c r="F126" s="208"/>
      <c r="G126" s="222">
        <f>ROUND((SUM(L124:L125))/1,2)</f>
        <v>0</v>
      </c>
      <c r="H126" s="222">
        <f>ROUND((SUM(M124:M125))/1,2)</f>
        <v>0</v>
      </c>
      <c r="I126" s="222">
        <f>ROUND((SUM(I124:I125))/1,2)</f>
        <v>0</v>
      </c>
      <c r="J126" s="195"/>
      <c r="K126" s="195"/>
      <c r="L126" s="195">
        <f>ROUND((SUM(L124:L125))/1,2)</f>
        <v>0</v>
      </c>
      <c r="M126" s="195">
        <f>ROUND((SUM(M124:M125))/1,2)</f>
        <v>0</v>
      </c>
      <c r="N126" s="195"/>
      <c r="O126" s="195"/>
      <c r="P126" s="223"/>
      <c r="Q126" s="198"/>
      <c r="R126" s="198"/>
      <c r="S126" s="223">
        <f>ROUND((SUM(S124:S125))/1,2)</f>
        <v>0</v>
      </c>
      <c r="T126" s="225"/>
      <c r="U126" s="225"/>
      <c r="V126" s="200">
        <f>ROUND((SUM(V124:V125))/1,2)</f>
        <v>0</v>
      </c>
    </row>
    <row r="127" spans="1:26" x14ac:dyDescent="0.25">
      <c r="A127" s="198"/>
      <c r="B127" s="212"/>
      <c r="C127" s="212"/>
      <c r="D127" s="212"/>
      <c r="E127" s="212"/>
      <c r="F127" s="213"/>
      <c r="G127" s="224"/>
      <c r="H127" s="224"/>
      <c r="I127" s="224"/>
      <c r="J127" s="198"/>
      <c r="K127" s="198"/>
      <c r="L127" s="198"/>
      <c r="M127" s="198"/>
      <c r="N127" s="198"/>
      <c r="O127" s="198"/>
      <c r="P127" s="198"/>
      <c r="Q127" s="198"/>
      <c r="R127" s="198"/>
      <c r="S127" s="198"/>
      <c r="V127" s="198"/>
    </row>
    <row r="128" spans="1:26" x14ac:dyDescent="0.25">
      <c r="A128" s="195"/>
      <c r="B128" s="207"/>
      <c r="C128" s="207"/>
      <c r="D128" s="214" t="s">
        <v>75</v>
      </c>
      <c r="E128" s="207"/>
      <c r="F128" s="208"/>
      <c r="G128" s="222">
        <f>ROUND((SUM(L123:L127))/2,2)</f>
        <v>0</v>
      </c>
      <c r="H128" s="222">
        <f>ROUND((SUM(M123:M127))/2,2)</f>
        <v>0</v>
      </c>
      <c r="I128" s="222">
        <f>ROUND((SUM(I123:I127))/2,2)</f>
        <v>0</v>
      </c>
      <c r="J128" s="195"/>
      <c r="K128" s="195"/>
      <c r="L128" s="195">
        <f>ROUND((SUM(L123:L127))/2,2)</f>
        <v>0</v>
      </c>
      <c r="M128" s="195">
        <f>ROUND((SUM(M123:M127))/2,2)</f>
        <v>0</v>
      </c>
      <c r="N128" s="195"/>
      <c r="O128" s="195"/>
      <c r="P128" s="223"/>
      <c r="Q128" s="198"/>
      <c r="R128" s="198"/>
      <c r="S128" s="223">
        <f>ROUND((SUM(S123:S127))/2,2)</f>
        <v>0</v>
      </c>
      <c r="V128" s="200">
        <f>ROUND((SUM(V123:V127))/2,2)</f>
        <v>0</v>
      </c>
    </row>
    <row r="129" spans="1:26" x14ac:dyDescent="0.25">
      <c r="A129" s="201"/>
      <c r="B129" s="215"/>
      <c r="C129" s="215"/>
      <c r="D129" s="215" t="s">
        <v>77</v>
      </c>
      <c r="E129" s="215"/>
      <c r="F129" s="216"/>
      <c r="G129" s="226">
        <f>ROUND((SUM(L9:L128))/3,2)</f>
        <v>0</v>
      </c>
      <c r="H129" s="226">
        <f>ROUND((SUM(M9:M128))/3,2)</f>
        <v>0</v>
      </c>
      <c r="I129" s="226">
        <f>ROUND((SUM(I9:I128))/3,2)</f>
        <v>0</v>
      </c>
      <c r="J129" s="201"/>
      <c r="K129" s="201">
        <f>ROUND((SUM(K9:K128))/3,2)</f>
        <v>0</v>
      </c>
      <c r="L129" s="201">
        <f>ROUND((SUM(L9:L128))/3,2)</f>
        <v>0</v>
      </c>
      <c r="M129" s="201">
        <f>ROUND((SUM(M9:M128))/3,2)</f>
        <v>0</v>
      </c>
      <c r="N129" s="201"/>
      <c r="O129" s="201"/>
      <c r="P129" s="202"/>
      <c r="Q129" s="201"/>
      <c r="R129" s="201"/>
      <c r="S129" s="202">
        <f>ROUND((SUM(S9:S128))/3,2)</f>
        <v>9.16</v>
      </c>
      <c r="T129" s="227"/>
      <c r="U129" s="227"/>
      <c r="V129" s="201">
        <f>ROUND((SUM(V9:V128))/3,2)</f>
        <v>0</v>
      </c>
      <c r="Z129" s="221">
        <f>(SUM(Z9:Z128))</f>
        <v>0</v>
      </c>
    </row>
  </sheetData>
  <sheetProtection algorithmName="SHA-512" hashValue="dDAnE6dNSFTYi7P/lOPI1+QUieUo7IZu/hvJBjEgcuEoh7ArjCuPag3VeNeF4tE6qvyVYUiskt/Z7htZfOlgCw==" saltValue="hmwB6ojL5g6VuvHTmjfoLw==" spinCount="100000" sheet="1" objects="1" scenarios="1"/>
  <protectedRanges>
    <protectedRange algorithmName="SHA-512" hashValue="wjXsfNKJA8qhFu2pAwYfcqfLsXX3sPRr0R9uzAUXPKGewiHtQH1e2lRB9zfd1gmhOfb/Ts8cdhtFS3PodTqbbA==" saltValue="GeP7Nz3iD0mauj1wz/mCiw==" spinCount="100000" sqref="B9:F129" name="Rozsah1"/>
  </protectedRanges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>&amp;C&amp;B&amp; Rozpočet Základná škola Komenského, 064 01 Stará Ľubovňa / Stavebné úpravy fyzikálnej účebne</oddHeader>
    <oddFooter>&amp;RStrana &amp;P z &amp;N    &amp;L&amp;7Spracované systémom Systematic®pyramida.wsn, tel.: 051 77 10 585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15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185" t="s">
        <v>1</v>
      </c>
      <c r="C2" s="186"/>
      <c r="D2" s="186"/>
      <c r="E2" s="186"/>
      <c r="F2" s="186"/>
      <c r="G2" s="186"/>
      <c r="H2" s="186"/>
      <c r="I2" s="186"/>
      <c r="J2" s="187"/>
    </row>
    <row r="3" spans="1:23" ht="18" customHeight="1" x14ac:dyDescent="0.25">
      <c r="A3" s="11"/>
      <c r="B3" s="34" t="s">
        <v>280</v>
      </c>
      <c r="C3" s="35"/>
      <c r="D3" s="36"/>
      <c r="E3" s="36"/>
      <c r="F3" s="36"/>
      <c r="G3" s="16"/>
      <c r="H3" s="16"/>
      <c r="I3" s="37" t="s">
        <v>16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18</v>
      </c>
      <c r="J4" s="30"/>
    </row>
    <row r="5" spans="1:23" ht="18" customHeight="1" thickBot="1" x14ac:dyDescent="0.3">
      <c r="A5" s="11"/>
      <c r="B5" s="38" t="s">
        <v>19</v>
      </c>
      <c r="C5" s="19"/>
      <c r="D5" s="16"/>
      <c r="E5" s="16"/>
      <c r="F5" s="39" t="s">
        <v>20</v>
      </c>
      <c r="G5" s="16"/>
      <c r="H5" s="16"/>
      <c r="I5" s="37" t="s">
        <v>21</v>
      </c>
      <c r="J5" s="40" t="s">
        <v>22</v>
      </c>
    </row>
    <row r="6" spans="1:23" ht="20.100000000000001" customHeight="1" thickTop="1" x14ac:dyDescent="0.25">
      <c r="A6" s="11"/>
      <c r="B6" s="179" t="s">
        <v>23</v>
      </c>
      <c r="C6" s="180"/>
      <c r="D6" s="180"/>
      <c r="E6" s="180"/>
      <c r="F6" s="180"/>
      <c r="G6" s="180"/>
      <c r="H6" s="180"/>
      <c r="I6" s="180"/>
      <c r="J6" s="181"/>
    </row>
    <row r="7" spans="1:23" ht="18" customHeight="1" x14ac:dyDescent="0.25">
      <c r="A7" s="11"/>
      <c r="B7" s="49" t="s">
        <v>26</v>
      </c>
      <c r="C7" s="42"/>
      <c r="D7" s="17"/>
      <c r="E7" s="17"/>
      <c r="F7" s="17"/>
      <c r="G7" s="50" t="s">
        <v>27</v>
      </c>
      <c r="H7" s="17"/>
      <c r="I7" s="28"/>
      <c r="J7" s="43"/>
    </row>
    <row r="8" spans="1:23" ht="20.100000000000001" customHeight="1" x14ac:dyDescent="0.25">
      <c r="A8" s="11"/>
      <c r="B8" s="182" t="s">
        <v>24</v>
      </c>
      <c r="C8" s="183"/>
      <c r="D8" s="183"/>
      <c r="E8" s="183"/>
      <c r="F8" s="183"/>
      <c r="G8" s="183"/>
      <c r="H8" s="183"/>
      <c r="I8" s="183"/>
      <c r="J8" s="184"/>
    </row>
    <row r="9" spans="1:23" ht="18" customHeight="1" x14ac:dyDescent="0.25">
      <c r="A9" s="11"/>
      <c r="B9" s="38" t="s">
        <v>26</v>
      </c>
      <c r="C9" s="19"/>
      <c r="D9" s="16"/>
      <c r="E9" s="16"/>
      <c r="F9" s="16"/>
      <c r="G9" s="39" t="s">
        <v>27</v>
      </c>
      <c r="H9" s="16"/>
      <c r="I9" s="27"/>
      <c r="J9" s="30"/>
    </row>
    <row r="10" spans="1:23" ht="20.100000000000001" customHeight="1" x14ac:dyDescent="0.25">
      <c r="A10" s="11"/>
      <c r="B10" s="182" t="s">
        <v>25</v>
      </c>
      <c r="C10" s="183"/>
      <c r="D10" s="183"/>
      <c r="E10" s="183"/>
      <c r="F10" s="183"/>
      <c r="G10" s="183"/>
      <c r="H10" s="183"/>
      <c r="I10" s="183"/>
      <c r="J10" s="184"/>
    </row>
    <row r="11" spans="1:23" ht="18" customHeight="1" thickBot="1" x14ac:dyDescent="0.3">
      <c r="A11" s="11"/>
      <c r="B11" s="38" t="s">
        <v>26</v>
      </c>
      <c r="C11" s="19"/>
      <c r="D11" s="16"/>
      <c r="E11" s="16"/>
      <c r="F11" s="16"/>
      <c r="G11" s="39" t="s">
        <v>27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28</v>
      </c>
      <c r="C15" s="84" t="s">
        <v>6</v>
      </c>
      <c r="D15" s="84" t="s">
        <v>54</v>
      </c>
      <c r="E15" s="85" t="s">
        <v>55</v>
      </c>
      <c r="F15" s="98" t="s">
        <v>56</v>
      </c>
      <c r="G15" s="51" t="s">
        <v>33</v>
      </c>
      <c r="H15" s="54" t="s">
        <v>34</v>
      </c>
      <c r="I15" s="26"/>
      <c r="J15" s="48"/>
    </row>
    <row r="16" spans="1:23" ht="18" customHeight="1" x14ac:dyDescent="0.25">
      <c r="A16" s="11"/>
      <c r="B16" s="86">
        <v>1</v>
      </c>
      <c r="C16" s="87" t="s">
        <v>29</v>
      </c>
      <c r="D16" s="88">
        <f>'Rekap 12984'!B14</f>
        <v>0</v>
      </c>
      <c r="E16" s="89">
        <f>'Rekap 12984'!C14</f>
        <v>0</v>
      </c>
      <c r="F16" s="99">
        <f>'Rekap 12984'!D14</f>
        <v>0</v>
      </c>
      <c r="G16" s="52">
        <v>6</v>
      </c>
      <c r="H16" s="108" t="s">
        <v>35</v>
      </c>
      <c r="I16" s="119"/>
      <c r="J16" s="111">
        <v>0</v>
      </c>
    </row>
    <row r="17" spans="1:26" ht="18" customHeight="1" x14ac:dyDescent="0.25">
      <c r="A17" s="11"/>
      <c r="B17" s="59">
        <v>2</v>
      </c>
      <c r="C17" s="63" t="s">
        <v>30</v>
      </c>
      <c r="D17" s="70">
        <f>'Rekap 12984'!B23</f>
        <v>0</v>
      </c>
      <c r="E17" s="68">
        <f>'Rekap 12984'!C23</f>
        <v>0</v>
      </c>
      <c r="F17" s="73">
        <f>'Rekap 12984'!D23</f>
        <v>0</v>
      </c>
      <c r="G17" s="53">
        <v>7</v>
      </c>
      <c r="H17" s="109" t="s">
        <v>36</v>
      </c>
      <c r="I17" s="119"/>
      <c r="J17" s="112">
        <f>'SO 12984'!Z89</f>
        <v>0</v>
      </c>
    </row>
    <row r="18" spans="1:26" ht="18" customHeight="1" x14ac:dyDescent="0.25">
      <c r="A18" s="11"/>
      <c r="B18" s="60">
        <v>3</v>
      </c>
      <c r="C18" s="64" t="s">
        <v>31</v>
      </c>
      <c r="D18" s="71">
        <f>'Rekap 12984'!B27</f>
        <v>0</v>
      </c>
      <c r="E18" s="69">
        <f>'Rekap 12984'!C27</f>
        <v>0</v>
      </c>
      <c r="F18" s="74">
        <f>'Rekap 12984'!D27</f>
        <v>0</v>
      </c>
      <c r="G18" s="53">
        <v>8</v>
      </c>
      <c r="H18" s="109" t="s">
        <v>37</v>
      </c>
      <c r="I18" s="119"/>
      <c r="J18" s="112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19"/>
      <c r="J19" s="118"/>
    </row>
    <row r="20" spans="1:26" ht="18" customHeight="1" thickBot="1" x14ac:dyDescent="0.3">
      <c r="A20" s="11"/>
      <c r="B20" s="60">
        <v>5</v>
      </c>
      <c r="C20" s="66" t="s">
        <v>32</v>
      </c>
      <c r="D20" s="72"/>
      <c r="E20" s="93"/>
      <c r="F20" s="100">
        <f>SUM(F16:F19)</f>
        <v>0</v>
      </c>
      <c r="G20" s="53">
        <v>10</v>
      </c>
      <c r="H20" s="109" t="s">
        <v>32</v>
      </c>
      <c r="I20" s="121"/>
      <c r="J20" s="92">
        <f>SUM(J16:J19)</f>
        <v>0</v>
      </c>
    </row>
    <row r="21" spans="1:26" ht="18" customHeight="1" thickTop="1" x14ac:dyDescent="0.25">
      <c r="A21" s="11"/>
      <c r="B21" s="57" t="s">
        <v>44</v>
      </c>
      <c r="C21" s="61" t="s">
        <v>7</v>
      </c>
      <c r="D21" s="67"/>
      <c r="E21" s="18"/>
      <c r="F21" s="91"/>
      <c r="G21" s="57" t="s">
        <v>50</v>
      </c>
      <c r="H21" s="54" t="s">
        <v>7</v>
      </c>
      <c r="I21" s="28"/>
      <c r="J21" s="122"/>
    </row>
    <row r="22" spans="1:26" ht="18" customHeight="1" x14ac:dyDescent="0.25">
      <c r="A22" s="11"/>
      <c r="B22" s="52">
        <v>11</v>
      </c>
      <c r="C22" s="55" t="s">
        <v>45</v>
      </c>
      <c r="D22" s="79"/>
      <c r="E22" s="81" t="s">
        <v>48</v>
      </c>
      <c r="F22" s="73">
        <f>((F16*U22*0)+(F17*V22*0)+(F18*W22*0))/100</f>
        <v>0</v>
      </c>
      <c r="G22" s="52">
        <v>16</v>
      </c>
      <c r="H22" s="108" t="s">
        <v>51</v>
      </c>
      <c r="I22" s="120" t="s">
        <v>48</v>
      </c>
      <c r="J22" s="11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46</v>
      </c>
      <c r="D23" s="58"/>
      <c r="E23" s="81" t="s">
        <v>49</v>
      </c>
      <c r="F23" s="74">
        <f>((F16*U23*0)+(F17*V23*0)+(F18*W23*0))/100</f>
        <v>0</v>
      </c>
      <c r="G23" s="53">
        <v>17</v>
      </c>
      <c r="H23" s="109" t="s">
        <v>52</v>
      </c>
      <c r="I23" s="120" t="s">
        <v>48</v>
      </c>
      <c r="J23" s="11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47</v>
      </c>
      <c r="D24" s="58"/>
      <c r="E24" s="81" t="s">
        <v>48</v>
      </c>
      <c r="F24" s="74">
        <f>((F16*U24*0)+(F17*V24*0)+(F18*W24*0))/100</f>
        <v>0</v>
      </c>
      <c r="G24" s="53">
        <v>18</v>
      </c>
      <c r="H24" s="109" t="s">
        <v>53</v>
      </c>
      <c r="I24" s="120" t="s">
        <v>49</v>
      </c>
      <c r="J24" s="11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19"/>
      <c r="J25" s="118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1"/>
      <c r="G26" s="53">
        <v>20</v>
      </c>
      <c r="H26" s="109" t="s">
        <v>32</v>
      </c>
      <c r="I26" s="121"/>
      <c r="J26" s="92">
        <f>SUM(J22:J25)+SUM(F22:F25)</f>
        <v>0</v>
      </c>
    </row>
    <row r="27" spans="1:26" ht="18" customHeight="1" thickTop="1" x14ac:dyDescent="0.25">
      <c r="A27" s="11"/>
      <c r="B27" s="94"/>
      <c r="C27" s="133" t="s">
        <v>59</v>
      </c>
      <c r="D27" s="126"/>
      <c r="E27" s="95"/>
      <c r="F27" s="29"/>
      <c r="G27" s="102" t="s">
        <v>38</v>
      </c>
      <c r="H27" s="97" t="s">
        <v>39</v>
      </c>
      <c r="I27" s="28"/>
      <c r="J27" s="31"/>
    </row>
    <row r="28" spans="1:26" ht="18" customHeight="1" x14ac:dyDescent="0.25">
      <c r="A28" s="11"/>
      <c r="B28" s="25"/>
      <c r="C28" s="124"/>
      <c r="D28" s="127"/>
      <c r="E28" s="21"/>
      <c r="F28" s="11"/>
      <c r="G28" s="103">
        <v>21</v>
      </c>
      <c r="H28" s="107" t="s">
        <v>40</v>
      </c>
      <c r="I28" s="114"/>
      <c r="J28" s="90">
        <f>F20+J20+F26+J26</f>
        <v>0</v>
      </c>
    </row>
    <row r="29" spans="1:26" ht="18" customHeight="1" x14ac:dyDescent="0.25">
      <c r="A29" s="11"/>
      <c r="B29" s="75"/>
      <c r="C29" s="125"/>
      <c r="D29" s="128"/>
      <c r="E29" s="21"/>
      <c r="F29" s="11"/>
      <c r="G29" s="52">
        <v>22</v>
      </c>
      <c r="H29" s="108" t="s">
        <v>41</v>
      </c>
      <c r="I29" s="115">
        <f>J28-SUM('SO 12984'!K9:'SO 12984'!K88)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19"/>
      <c r="E30" s="21"/>
      <c r="F30" s="11"/>
      <c r="G30" s="53">
        <v>23</v>
      </c>
      <c r="H30" s="109" t="s">
        <v>41</v>
      </c>
      <c r="I30" s="81">
        <f>SUM('SO 12984'!K9:'SO 12984'!K88)</f>
        <v>0</v>
      </c>
      <c r="J30" s="112">
        <f>ROUND(((ROUND(I30,2)*20)/100),2)</f>
        <v>0</v>
      </c>
    </row>
    <row r="31" spans="1:26" ht="18" customHeight="1" x14ac:dyDescent="0.25">
      <c r="A31" s="11"/>
      <c r="B31" s="23"/>
      <c r="C31" s="129"/>
      <c r="D31" s="130"/>
      <c r="E31" s="21"/>
      <c r="F31" s="11"/>
      <c r="G31" s="103">
        <v>24</v>
      </c>
      <c r="H31" s="107" t="s">
        <v>42</v>
      </c>
      <c r="I31" s="106"/>
      <c r="J31" s="123">
        <f>SUM(J28:J30)</f>
        <v>0</v>
      </c>
    </row>
    <row r="32" spans="1:26" ht="18" customHeight="1" thickBot="1" x14ac:dyDescent="0.3">
      <c r="A32" s="11"/>
      <c r="B32" s="41"/>
      <c r="C32" s="110"/>
      <c r="D32" s="116"/>
      <c r="E32" s="76"/>
      <c r="F32" s="77"/>
      <c r="G32" s="52" t="s">
        <v>43</v>
      </c>
      <c r="H32" s="110"/>
      <c r="I32" s="116"/>
      <c r="J32" s="113"/>
    </row>
    <row r="33" spans="1:10" ht="18" customHeight="1" thickTop="1" x14ac:dyDescent="0.25">
      <c r="A33" s="11"/>
      <c r="B33" s="94"/>
      <c r="C33" s="95"/>
      <c r="D33" s="131" t="s">
        <v>57</v>
      </c>
      <c r="E33" s="15"/>
      <c r="F33" s="96"/>
      <c r="G33" s="104">
        <v>26</v>
      </c>
      <c r="H33" s="132" t="s">
        <v>58</v>
      </c>
      <c r="I33" s="29"/>
      <c r="J33" s="105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6</vt:i4>
      </vt:variant>
    </vt:vector>
  </HeadingPairs>
  <TitlesOfParts>
    <vt:vector size="17" baseType="lpstr">
      <vt:lpstr>Rekapitulácia</vt:lpstr>
      <vt:lpstr>Krycí list stavby</vt:lpstr>
      <vt:lpstr>Kryci_list 12981</vt:lpstr>
      <vt:lpstr>Rekap 12981</vt:lpstr>
      <vt:lpstr>SO 12981</vt:lpstr>
      <vt:lpstr>Kryci_list 12983</vt:lpstr>
      <vt:lpstr>Rekap 12983</vt:lpstr>
      <vt:lpstr>SO 12983</vt:lpstr>
      <vt:lpstr>Kryci_list 12984</vt:lpstr>
      <vt:lpstr>Rekap 12984</vt:lpstr>
      <vt:lpstr>SO 12984</vt:lpstr>
      <vt:lpstr>'Rekap 12981'!Názvy_tlače</vt:lpstr>
      <vt:lpstr>'Rekap 12983'!Názvy_tlače</vt:lpstr>
      <vt:lpstr>'Rekap 12984'!Názvy_tlače</vt:lpstr>
      <vt:lpstr>'SO 12981'!Názvy_tlače</vt:lpstr>
      <vt:lpstr>'SO 12983'!Názvy_tlače</vt:lpstr>
      <vt:lpstr>'SO 12984'!Názvy_tlače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MG</cp:lastModifiedBy>
  <dcterms:created xsi:type="dcterms:W3CDTF">2019-06-12T09:54:10Z</dcterms:created>
  <dcterms:modified xsi:type="dcterms:W3CDTF">2019-06-14T08:34:59Z</dcterms:modified>
</cp:coreProperties>
</file>