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 activeTab="1"/>
  </bookViews>
  <sheets>
    <sheet name="Rekapitulácia stavby" sheetId="1" r:id="rId1"/>
    <sheet name="1 - Verejné osvetlenie" sheetId="2" r:id="rId2"/>
  </sheets>
  <definedNames>
    <definedName name="_xlnm._FilterDatabase" localSheetId="1" hidden="1">'1 - Verejné osvetlenie'!$C$120:$K$176</definedName>
    <definedName name="_xlnm.Print_Titles" localSheetId="1">'1 - Verejné osvetlenie'!$120:$120</definedName>
    <definedName name="_xlnm.Print_Titles" localSheetId="0">'Rekapitulácia stavby'!$92:$92</definedName>
    <definedName name="_xlnm.Print_Area" localSheetId="1">'1 - Verejné osvetlenie'!$C$4:$J$76,'1 - Verejné osvetlenie'!$C$82:$J$102,'1 - Verejné osvetlenie'!$C$108:$K$176</definedName>
    <definedName name="_xlnm.Print_Area" localSheetId="0">'Rekapitulácia stavby'!$D$4:$AO$76,'Rekapitulácia stavby'!$C$82:$AQ$96</definedName>
  </definedNames>
  <calcPr calcId="124519"/>
</workbook>
</file>

<file path=xl/calcChain.xml><?xml version="1.0" encoding="utf-8"?>
<calcChain xmlns="http://schemas.openxmlformats.org/spreadsheetml/2006/main">
  <c r="J37" i="2"/>
  <c r="J36"/>
  <c r="AY95" i="1" s="1"/>
  <c r="J35" i="2"/>
  <c r="AX95" i="1" s="1"/>
  <c r="BI176" i="2"/>
  <c r="BH176"/>
  <c r="BG176"/>
  <c r="BE176"/>
  <c r="T176"/>
  <c r="R176"/>
  <c r="P176"/>
  <c r="BK176"/>
  <c r="J176"/>
  <c r="BF176"/>
  <c r="BI175"/>
  <c r="BH175"/>
  <c r="BG175"/>
  <c r="BE175"/>
  <c r="T175"/>
  <c r="T174"/>
  <c r="T173" s="1"/>
  <c r="R175"/>
  <c r="R174" s="1"/>
  <c r="R173" s="1"/>
  <c r="P175"/>
  <c r="P174"/>
  <c r="P173" s="1"/>
  <c r="BK175"/>
  <c r="BK174" s="1"/>
  <c r="J175"/>
  <c r="BF175"/>
  <c r="BI172"/>
  <c r="BH172"/>
  <c r="BG172"/>
  <c r="BE172"/>
  <c r="T172"/>
  <c r="R172"/>
  <c r="P172"/>
  <c r="BK172"/>
  <c r="J172"/>
  <c r="BF172"/>
  <c r="BI171"/>
  <c r="BH171"/>
  <c r="BG171"/>
  <c r="BE171"/>
  <c r="T171"/>
  <c r="R171"/>
  <c r="P171"/>
  <c r="BK171"/>
  <c r="J171"/>
  <c r="BF171"/>
  <c r="BI170"/>
  <c r="BH170"/>
  <c r="BG170"/>
  <c r="BE170"/>
  <c r="T170"/>
  <c r="R170"/>
  <c r="P170"/>
  <c r="BK170"/>
  <c r="J170"/>
  <c r="BF170"/>
  <c r="BI168"/>
  <c r="BH168"/>
  <c r="BG168"/>
  <c r="BE168"/>
  <c r="T168"/>
  <c r="R168"/>
  <c r="P168"/>
  <c r="BK168"/>
  <c r="J168"/>
  <c r="BF168"/>
  <c r="BI167"/>
  <c r="BH167"/>
  <c r="BG167"/>
  <c r="BE167"/>
  <c r="T167"/>
  <c r="R167"/>
  <c r="P167"/>
  <c r="BK167"/>
  <c r="J167"/>
  <c r="BF167"/>
  <c r="BI166"/>
  <c r="BH166"/>
  <c r="BG166"/>
  <c r="BE166"/>
  <c r="T166"/>
  <c r="R166"/>
  <c r="P166"/>
  <c r="BK166"/>
  <c r="J166"/>
  <c r="BF166"/>
  <c r="BI165"/>
  <c r="BH165"/>
  <c r="BG165"/>
  <c r="BE165"/>
  <c r="T165"/>
  <c r="R165"/>
  <c r="P165"/>
  <c r="BK165"/>
  <c r="J165"/>
  <c r="BF165"/>
  <c r="BI163"/>
  <c r="BH163"/>
  <c r="BG163"/>
  <c r="BE163"/>
  <c r="T163"/>
  <c r="R163"/>
  <c r="P163"/>
  <c r="BK163"/>
  <c r="J163"/>
  <c r="BF163"/>
  <c r="BI162"/>
  <c r="BH162"/>
  <c r="BG162"/>
  <c r="BE162"/>
  <c r="T162"/>
  <c r="R162"/>
  <c r="P162"/>
  <c r="BK162"/>
  <c r="J162"/>
  <c r="BF162"/>
  <c r="BI161"/>
  <c r="BH161"/>
  <c r="BG161"/>
  <c r="BE161"/>
  <c r="T161"/>
  <c r="R161"/>
  <c r="P161"/>
  <c r="BK161"/>
  <c r="J161"/>
  <c r="BF161"/>
  <c r="BI160"/>
  <c r="BH160"/>
  <c r="BG160"/>
  <c r="BE160"/>
  <c r="T160"/>
  <c r="R160"/>
  <c r="P160"/>
  <c r="BK160"/>
  <c r="J160"/>
  <c r="BF160"/>
  <c r="BI159"/>
  <c r="BH159"/>
  <c r="BG159"/>
  <c r="BE159"/>
  <c r="T159"/>
  <c r="R159"/>
  <c r="P159"/>
  <c r="BK159"/>
  <c r="J159"/>
  <c r="BF159"/>
  <c r="BI158"/>
  <c r="BH158"/>
  <c r="BG158"/>
  <c r="BE158"/>
  <c r="T158"/>
  <c r="R158"/>
  <c r="P158"/>
  <c r="BK158"/>
  <c r="J158"/>
  <c r="BF158"/>
  <c r="BI157"/>
  <c r="BH157"/>
  <c r="BG157"/>
  <c r="BE157"/>
  <c r="T157"/>
  <c r="R157"/>
  <c r="P157"/>
  <c r="BK157"/>
  <c r="J157"/>
  <c r="BF157"/>
  <c r="BI156"/>
  <c r="BH156"/>
  <c r="BG156"/>
  <c r="BE156"/>
  <c r="T156"/>
  <c r="R156"/>
  <c r="P156"/>
  <c r="BK156"/>
  <c r="J156"/>
  <c r="BF156"/>
  <c r="BI155"/>
  <c r="BH155"/>
  <c r="BG155"/>
  <c r="BE155"/>
  <c r="T155"/>
  <c r="R155"/>
  <c r="P155"/>
  <c r="BK155"/>
  <c r="J155"/>
  <c r="BF155"/>
  <c r="BI154"/>
  <c r="BH154"/>
  <c r="BG154"/>
  <c r="BE154"/>
  <c r="T154"/>
  <c r="T153"/>
  <c r="R154"/>
  <c r="R153"/>
  <c r="P154"/>
  <c r="P153"/>
  <c r="BK154"/>
  <c r="BK153"/>
  <c r="J153" s="1"/>
  <c r="J99" s="1"/>
  <c r="J154"/>
  <c r="BF154" s="1"/>
  <c r="BI152"/>
  <c r="BH152"/>
  <c r="BG152"/>
  <c r="BE152"/>
  <c r="T152"/>
  <c r="R152"/>
  <c r="P152"/>
  <c r="BK152"/>
  <c r="J152"/>
  <c r="BF152"/>
  <c r="BI151"/>
  <c r="BH151"/>
  <c r="BG151"/>
  <c r="BE151"/>
  <c r="T151"/>
  <c r="R151"/>
  <c r="P151"/>
  <c r="BK151"/>
  <c r="J151"/>
  <c r="BF151"/>
  <c r="BI150"/>
  <c r="BH150"/>
  <c r="BG150"/>
  <c r="BE150"/>
  <c r="T150"/>
  <c r="R150"/>
  <c r="P150"/>
  <c r="BK150"/>
  <c r="J150"/>
  <c r="BF150"/>
  <c r="BI149"/>
  <c r="BH149"/>
  <c r="BG149"/>
  <c r="BE149"/>
  <c r="T149"/>
  <c r="R149"/>
  <c r="P149"/>
  <c r="BK149"/>
  <c r="J149"/>
  <c r="BF149"/>
  <c r="BI148"/>
  <c r="BH148"/>
  <c r="BG148"/>
  <c r="BE148"/>
  <c r="T148"/>
  <c r="R148"/>
  <c r="P148"/>
  <c r="BK148"/>
  <c r="J148"/>
  <c r="BF148"/>
  <c r="BI147"/>
  <c r="BH147"/>
  <c r="BG147"/>
  <c r="BE147"/>
  <c r="T147"/>
  <c r="R147"/>
  <c r="P147"/>
  <c r="BK147"/>
  <c r="J147"/>
  <c r="BF147"/>
  <c r="BI145"/>
  <c r="BH145"/>
  <c r="BG145"/>
  <c r="BE145"/>
  <c r="T145"/>
  <c r="R145"/>
  <c r="P145"/>
  <c r="BK145"/>
  <c r="J145"/>
  <c r="BF145"/>
  <c r="BI144"/>
  <c r="BH144"/>
  <c r="BG144"/>
  <c r="BE144"/>
  <c r="T144"/>
  <c r="R144"/>
  <c r="P144"/>
  <c r="BK144"/>
  <c r="J144"/>
  <c r="BF144"/>
  <c r="BI142"/>
  <c r="BH142"/>
  <c r="BG142"/>
  <c r="BE142"/>
  <c r="T142"/>
  <c r="R142"/>
  <c r="P142"/>
  <c r="BK142"/>
  <c r="J142"/>
  <c r="BF142"/>
  <c r="BI141"/>
  <c r="BH141"/>
  <c r="BG141"/>
  <c r="BE141"/>
  <c r="T141"/>
  <c r="R141"/>
  <c r="P141"/>
  <c r="BK141"/>
  <c r="J141"/>
  <c r="BF141"/>
  <c r="BI140"/>
  <c r="BH140"/>
  <c r="BG140"/>
  <c r="BE140"/>
  <c r="T140"/>
  <c r="R140"/>
  <c r="P140"/>
  <c r="BK140"/>
  <c r="J140"/>
  <c r="BF140"/>
  <c r="BI139"/>
  <c r="BH139"/>
  <c r="BG139"/>
  <c r="BE139"/>
  <c r="T139"/>
  <c r="R139"/>
  <c r="P139"/>
  <c r="BK139"/>
  <c r="J139"/>
  <c r="BF139"/>
  <c r="BI138"/>
  <c r="BH138"/>
  <c r="BG138"/>
  <c r="BE138"/>
  <c r="T138"/>
  <c r="R138"/>
  <c r="P138"/>
  <c r="BK138"/>
  <c r="J138"/>
  <c r="BF138"/>
  <c r="BI137"/>
  <c r="BH137"/>
  <c r="BG137"/>
  <c r="BE137"/>
  <c r="T137"/>
  <c r="R137"/>
  <c r="P137"/>
  <c r="BK137"/>
  <c r="J137"/>
  <c r="BF137"/>
  <c r="BI136"/>
  <c r="BH136"/>
  <c r="BG136"/>
  <c r="BE136"/>
  <c r="T136"/>
  <c r="R136"/>
  <c r="P136"/>
  <c r="BK136"/>
  <c r="J136"/>
  <c r="BF136"/>
  <c r="BI135"/>
  <c r="BH135"/>
  <c r="BG135"/>
  <c r="BE135"/>
  <c r="T135"/>
  <c r="R135"/>
  <c r="P135"/>
  <c r="BK135"/>
  <c r="J135"/>
  <c r="BF135"/>
  <c r="BI134"/>
  <c r="BH134"/>
  <c r="BG134"/>
  <c r="BE134"/>
  <c r="T134"/>
  <c r="R134"/>
  <c r="P134"/>
  <c r="BK134"/>
  <c r="J134"/>
  <c r="BF134"/>
  <c r="BI133"/>
  <c r="BH133"/>
  <c r="BG133"/>
  <c r="BE133"/>
  <c r="T133"/>
  <c r="R133"/>
  <c r="P133"/>
  <c r="BK133"/>
  <c r="J133"/>
  <c r="BF133"/>
  <c r="BI132"/>
  <c r="BH132"/>
  <c r="BG132"/>
  <c r="BE132"/>
  <c r="T132"/>
  <c r="R132"/>
  <c r="P132"/>
  <c r="BK132"/>
  <c r="J132"/>
  <c r="BF132"/>
  <c r="BI131"/>
  <c r="BH131"/>
  <c r="BG131"/>
  <c r="BE131"/>
  <c r="T131"/>
  <c r="R131"/>
  <c r="P131"/>
  <c r="BK131"/>
  <c r="J131"/>
  <c r="BF131"/>
  <c r="BI130"/>
  <c r="BH130"/>
  <c r="BG130"/>
  <c r="BE130"/>
  <c r="T130"/>
  <c r="R130"/>
  <c r="P130"/>
  <c r="BK130"/>
  <c r="J130"/>
  <c r="BF130"/>
  <c r="BI129"/>
  <c r="BH129"/>
  <c r="BG129"/>
  <c r="BE129"/>
  <c r="T129"/>
  <c r="R129"/>
  <c r="P129"/>
  <c r="BK129"/>
  <c r="J129"/>
  <c r="BF129"/>
  <c r="BI128"/>
  <c r="BH128"/>
  <c r="BG128"/>
  <c r="BE128"/>
  <c r="T128"/>
  <c r="R128"/>
  <c r="P128"/>
  <c r="BK128"/>
  <c r="J128"/>
  <c r="BF128"/>
  <c r="BI127"/>
  <c r="BH127"/>
  <c r="BG127"/>
  <c r="BE127"/>
  <c r="T127"/>
  <c r="R127"/>
  <c r="P127"/>
  <c r="BK127"/>
  <c r="J127"/>
  <c r="BF127"/>
  <c r="BI126"/>
  <c r="BH126"/>
  <c r="BG126"/>
  <c r="BE126"/>
  <c r="T126"/>
  <c r="R126"/>
  <c r="P126"/>
  <c r="BK126"/>
  <c r="J126"/>
  <c r="BF126"/>
  <c r="BI125"/>
  <c r="BH125"/>
  <c r="BG125"/>
  <c r="BE125"/>
  <c r="T125"/>
  <c r="R125"/>
  <c r="P125"/>
  <c r="BK125"/>
  <c r="J125"/>
  <c r="BF125"/>
  <c r="BI124"/>
  <c r="F37"/>
  <c r="BD95" i="1" s="1"/>
  <c r="BD94" s="1"/>
  <c r="W33" s="1"/>
  <c r="BH124" i="2"/>
  <c r="F36" s="1"/>
  <c r="BC95" i="1" s="1"/>
  <c r="BC94" s="1"/>
  <c r="BG124" i="2"/>
  <c r="F35"/>
  <c r="BB95" i="1" s="1"/>
  <c r="BB94" s="1"/>
  <c r="BE124" i="2"/>
  <c r="J33" s="1"/>
  <c r="AV95" i="1" s="1"/>
  <c r="T124" i="2"/>
  <c r="T123"/>
  <c r="T122" s="1"/>
  <c r="R124"/>
  <c r="R123"/>
  <c r="R122" s="1"/>
  <c r="R121" s="1"/>
  <c r="P124"/>
  <c r="P123"/>
  <c r="P122" s="1"/>
  <c r="P121" s="1"/>
  <c r="AU95" i="1" s="1"/>
  <c r="AU94" s="1"/>
  <c r="BK124" i="2"/>
  <c r="BK123" s="1"/>
  <c r="J124"/>
  <c r="BF124" s="1"/>
  <c r="J117"/>
  <c r="F117"/>
  <c r="F115"/>
  <c r="E113"/>
  <c r="J91"/>
  <c r="F91"/>
  <c r="F89"/>
  <c r="E87"/>
  <c r="J24"/>
  <c r="E24"/>
  <c r="J118" s="1"/>
  <c r="J92"/>
  <c r="J23"/>
  <c r="J18"/>
  <c r="E18"/>
  <c r="F118"/>
  <c r="F92"/>
  <c r="J17"/>
  <c r="J12"/>
  <c r="J115" s="1"/>
  <c r="J89"/>
  <c r="E7"/>
  <c r="E111" s="1"/>
  <c r="E85"/>
  <c r="AS94" i="1"/>
  <c r="L90"/>
  <c r="AM90"/>
  <c r="AM89"/>
  <c r="L89"/>
  <c r="AM87"/>
  <c r="L87"/>
  <c r="L85"/>
  <c r="L84"/>
  <c r="BK122" i="2" l="1"/>
  <c r="J123"/>
  <c r="J98" s="1"/>
  <c r="W31" i="1"/>
  <c r="AX94"/>
  <c r="AY94"/>
  <c r="W32"/>
  <c r="BK173" i="2"/>
  <c r="J173" s="1"/>
  <c r="J100" s="1"/>
  <c r="J174"/>
  <c r="J101" s="1"/>
  <c r="J34"/>
  <c r="AW95" i="1" s="1"/>
  <c r="AT95" s="1"/>
  <c r="F34" i="2"/>
  <c r="BA95" i="1" s="1"/>
  <c r="BA94" s="1"/>
  <c r="T121" i="2"/>
  <c r="F33"/>
  <c r="AZ95" i="1" s="1"/>
  <c r="AZ94" s="1"/>
  <c r="AV94" l="1"/>
  <c r="W29"/>
  <c r="BK121" i="2"/>
  <c r="J121" s="1"/>
  <c r="J122"/>
  <c r="J97" s="1"/>
  <c r="AW94" i="1"/>
  <c r="AK30" s="1"/>
  <c r="W30"/>
  <c r="J96" i="2" l="1"/>
  <c r="J30"/>
  <c r="AK29" i="1"/>
  <c r="AT94"/>
  <c r="AG95" l="1"/>
  <c r="J39" i="2"/>
  <c r="AN95" i="1" l="1"/>
  <c r="AG94"/>
  <c r="AK26" l="1"/>
  <c r="AK35" s="1"/>
  <c r="AN94"/>
</calcChain>
</file>

<file path=xl/sharedStrings.xml><?xml version="1.0" encoding="utf-8"?>
<sst xmlns="http://schemas.openxmlformats.org/spreadsheetml/2006/main" count="960" uniqueCount="319">
  <si>
    <t>Export Komplet</t>
  </si>
  <si>
    <t/>
  </si>
  <si>
    <t>2.0</t>
  </si>
  <si>
    <t>False</t>
  </si>
  <si>
    <t>{0a79e5aa-17ae-4616-b09e-d243454ea3ae}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</si>
  <si>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</si>
  <si>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</si>
  <si>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</si>
  <si>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</si>
  <si>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</si>
  <si>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</si>
  <si>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</si>
  <si>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</si>
  <si>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200110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</si>
  <si>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</si>
  <si>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</si>
  <si>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Cyklodoprava v meste Stará Ľubovňa</t>
  </si>
  <si>
    <t>JKSO:</t>
  </si>
  <si>
    <t>KS:</t>
  </si>
  <si>
    <t>Miesto:</t>
  </si>
  <si>
    <t>Stará Ľubovňa</t>
  </si>
  <si>
    <t>Dátum:</t>
  </si>
  <si>
    <t>Objednávateľ:</t>
  </si>
  <si>
    <t>IČO:</t>
  </si>
  <si>
    <t>Mesto Stará Ľubovňa, Obchodná 1, 06401 Stará Ľubov</t>
  </si>
  <si>
    <t>IČ DPH:</t>
  </si>
  <si>
    <t>Zhotoviteľ:</t>
  </si>
  <si>
    <t>Vyplň údaj</t>
  </si>
  <si>
    <t>Projektant:</t>
  </si>
  <si>
    <t>Ing. Rudolf Dubjel</t>
  </si>
  <si>
    <t>True</t>
  </si>
  <si>
    <t>Spracovateľ:</t>
  </si>
  <si>
    <t xml:space="preserve"> 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</si>
  <si>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</si>
  <si>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</si>
  <si>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</si>
  <si>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</si>
  <si>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</si>
  <si>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</si>
  <si>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</si>
  <si>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</si>
  <si>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</si>
  <si>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</si>
  <si>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</si>
  <si>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</si>
  <si>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</si>
  <si>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</si>
  <si>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</si>
  <si>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</si>
  <si>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</si>
  <si>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</si>
  <si>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</si>
  <si>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</si>
  <si>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</si>
  <si>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</si>
  <si>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</si>
  <si>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</si>
  <si>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</si>
  <si>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</si>
  <si>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</si>
  <si>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</si>
  <si>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</si>
  <si>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</si>
  <si>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</si>
  <si>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</si>
  <si>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</si>
  <si>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</si>
  <si>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</si>
  <si>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</si>
  <si>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</si>
  <si>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</si>
  <si>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</si>
  <si>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</si>
  <si>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</si>
  <si>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</si>
  <si>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</si>
  <si>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</si>
  <si>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</si>
  <si>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</si>
  <si>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1</t>
  </si>
  <si>
    <t>Verejné osvetlenie</t>
  </si>
  <si>
    <t>STA</t>
  </si>
  <si>
    <t>{e0cc064b-4a15-4901-9117-fd2434081dac}</t>
  </si>
  <si>
    <t>KRYCÍ LIST ROZPOČTU</t>
  </si>
  <si>
    <t>Objekt:</t>
  </si>
  <si>
    <t>1 - Verejné osvetlenie</t>
  </si>
  <si>
    <t>REKAPITULÁCIA ROZPOČTU</t>
  </si>
  <si>
    <t>Kód dielu - Popis</t>
  </si>
  <si>
    <t>Cena celkom [EUR]</t>
  </si>
  <si>
    <t>Náklady z rozpočtu</t>
  </si>
  <si>
    <t>-1</t>
  </si>
  <si>
    <t>M - Práce a dodávky M</t>
  </si>
  <si>
    <t xml:space="preserve">    21-M - Elektromontáže</t>
  </si>
  <si>
    <t xml:space="preserve">    46-M - Zemné práce pri extr.mont.prácach</t>
  </si>
  <si>
    <t>VRN - Vedľajšie rozpočtové náklady</t>
  </si>
  <si>
    <t xml:space="preserve">    VRN03 - Geodetické práce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</si>
  <si>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</si>
  <si>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</si>
  <si>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</si>
  <si>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</si>
  <si>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</si>
  <si>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</si>
  <si>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</si>
  <si>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</si>
  <si>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</si>
  <si>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</si>
  <si>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</si>
  <si>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</si>
  <si>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M</t>
  </si>
  <si>
    <t>Práce a dodávky M</t>
  </si>
  <si>
    <t>3</t>
  </si>
  <si>
    <t>ROZPOCET</t>
  </si>
  <si>
    <t>21-M</t>
  </si>
  <si>
    <t>Elektromontáže</t>
  </si>
  <si>
    <t>K</t>
  </si>
  <si>
    <t>210062095</t>
  </si>
  <si>
    <t>Montáž výstražných, a iných tabuliek</t>
  </si>
  <si>
    <t>ks</t>
  </si>
  <si>
    <t>64</t>
  </si>
  <si>
    <t>2</t>
  </si>
  <si>
    <t>993306530</t>
  </si>
  <si>
    <t>210100001</t>
  </si>
  <si>
    <t>Ukončenie vodičov v rozvádzač. vrátane zapojenia a vodičovej koncovky do 2.5 mm2</t>
  </si>
  <si>
    <t>1761842514</t>
  </si>
  <si>
    <t>210100003</t>
  </si>
  <si>
    <t>Ukončenie vodičov v rozvádzač. vrátane zapojenia a vodičovej koncovky do 16 mm2</t>
  </si>
  <si>
    <t>713438625</t>
  </si>
  <si>
    <t>4</t>
  </si>
  <si>
    <t>210100252</t>
  </si>
  <si>
    <t>Ukončenie celoplastových káblov zmrašť. záklopkou alebo páskou do 4 x 25 mm2</t>
  </si>
  <si>
    <t>-84079934</t>
  </si>
  <si>
    <t>5</t>
  </si>
  <si>
    <t>2830165500</t>
  </si>
  <si>
    <t>Zmršťovacia káblová koncovka 4 x    6 - 4 x 25 mm2  typ:  VE3512</t>
  </si>
  <si>
    <t>128</t>
  </si>
  <si>
    <t>-1266396648</t>
  </si>
  <si>
    <t>6</t>
  </si>
  <si>
    <t>210193001.1</t>
  </si>
  <si>
    <t>Úrava napojenia - jestv. stĺp VO (výmena svorkovnice)</t>
  </si>
  <si>
    <t>2060090579</t>
  </si>
  <si>
    <t>7</t>
  </si>
  <si>
    <t>210202010</t>
  </si>
  <si>
    <t>Svietidlo výbojkové - typ 444 19 70 - 70 W, SHC ra menné</t>
  </si>
  <si>
    <t>1345760669</t>
  </si>
  <si>
    <t>8</t>
  </si>
  <si>
    <t>3470412800</t>
  </si>
  <si>
    <t>Thome Lighting TITANIA, LED 1x28W, IP65, IK0</t>
  </si>
  <si>
    <t>-2081783534</t>
  </si>
  <si>
    <t>9</t>
  </si>
  <si>
    <t>210204002</t>
  </si>
  <si>
    <t>Osvetľovací stožiar sadový - oceľový</t>
  </si>
  <si>
    <t>-1749206558</t>
  </si>
  <si>
    <t>10</t>
  </si>
  <si>
    <t>3160113500</t>
  </si>
  <si>
    <t>Sadový stožiar ST 160/60</t>
  </si>
  <si>
    <t>-1219888145</t>
  </si>
  <si>
    <t>11</t>
  </si>
  <si>
    <t>210204201</t>
  </si>
  <si>
    <t>Elektrovýstroj stožiara pre 1 okruh</t>
  </si>
  <si>
    <t>1216644211</t>
  </si>
  <si>
    <t>12</t>
  </si>
  <si>
    <t>M34500456</t>
  </si>
  <si>
    <t>Stožiarová svorkovnica, E 27 1x6A</t>
  </si>
  <si>
    <t>KS</t>
  </si>
  <si>
    <t>1642753382</t>
  </si>
  <si>
    <t>13</t>
  </si>
  <si>
    <t>210220022</t>
  </si>
  <si>
    <t>Uzemňovacie vedenie v zemi včít. svoriek, prepojenia, izolácie spojov FeZn D 8 - 10 mm</t>
  </si>
  <si>
    <t>m</t>
  </si>
  <si>
    <t>1296663148</t>
  </si>
  <si>
    <t>14</t>
  </si>
  <si>
    <t>1561523500</t>
  </si>
  <si>
    <t>Drôt pozinkovaný mäkký 11343 D 10.00mm</t>
  </si>
  <si>
    <t>kg</t>
  </si>
  <si>
    <t>949378829</t>
  </si>
  <si>
    <t>15</t>
  </si>
  <si>
    <t>210220302</t>
  </si>
  <si>
    <t>Bleskozvodová svorka nad 2 skrutky (ST, SJ, SK, SZ, SR 01, 02)</t>
  </si>
  <si>
    <t>-1774287579</t>
  </si>
  <si>
    <t>16</t>
  </si>
  <si>
    <t>3540406300</t>
  </si>
  <si>
    <t>HR-Svorka SP 1</t>
  </si>
  <si>
    <t>-482025130</t>
  </si>
  <si>
    <t>17</t>
  </si>
  <si>
    <t>3540406700</t>
  </si>
  <si>
    <t>HR-Svorka SR 03</t>
  </si>
  <si>
    <t>-1569568716</t>
  </si>
  <si>
    <t>18</t>
  </si>
  <si>
    <t>210810005</t>
  </si>
  <si>
    <t>Silový kábel medený 750 - 1000 V /mm2/ voľne uložený CYKY-CYKYm 750 V 3x1.5</t>
  </si>
  <si>
    <t>-2117046032</t>
  </si>
  <si>
    <t>19</t>
  </si>
  <si>
    <t>3410105000</t>
  </si>
  <si>
    <t>Kábel/vodič pre pevné uloženie - medený CYKY-J   3x  1,5</t>
  </si>
  <si>
    <t>-1670348470</t>
  </si>
  <si>
    <t>VV</t>
  </si>
  <si>
    <t>100*1,05 'Přepočítané koeficientom množstva</t>
  </si>
  <si>
    <t>210901061</t>
  </si>
  <si>
    <t>Kábel hliníkový silový, uložený volne AYKY 450/750 V 4x16</t>
  </si>
  <si>
    <t>1842879104</t>
  </si>
  <si>
    <t>21</t>
  </si>
  <si>
    <t>3410350002</t>
  </si>
  <si>
    <t>AYKY 4x16    Kábel pre pevné uloženie, hliníkový STN</t>
  </si>
  <si>
    <t>-783769403</t>
  </si>
  <si>
    <t>550*1,05 'Přepočítané koeficientom množstva</t>
  </si>
  <si>
    <t>22</t>
  </si>
  <si>
    <t>210950101</t>
  </si>
  <si>
    <t>Označovací štítok na kábel (naviac proti norme)</t>
  </si>
  <si>
    <t>2131583874</t>
  </si>
  <si>
    <t>23</t>
  </si>
  <si>
    <t>2830028200</t>
  </si>
  <si>
    <t>Označovač káblov 1,5 - 4 mm2 "A"  typ:  J15A</t>
  </si>
  <si>
    <t>-1045091084</t>
  </si>
  <si>
    <t>24</t>
  </si>
  <si>
    <t>210950202</t>
  </si>
  <si>
    <t>Príplatok na zaťahovanie káblov, váha kábla do 2 kg</t>
  </si>
  <si>
    <t>1873137899</t>
  </si>
  <si>
    <t>25</t>
  </si>
  <si>
    <t>PM</t>
  </si>
  <si>
    <t>Podružný materiál</t>
  </si>
  <si>
    <t>%</t>
  </si>
  <si>
    <t>806168058</t>
  </si>
  <si>
    <t>26</t>
  </si>
  <si>
    <t>PPV</t>
  </si>
  <si>
    <t>Podiel pridružených výkonov</t>
  </si>
  <si>
    <t>-1372391999</t>
  </si>
  <si>
    <t>27</t>
  </si>
  <si>
    <t>R-1</t>
  </si>
  <si>
    <t>Revízia</t>
  </si>
  <si>
    <t>1146399160</t>
  </si>
  <si>
    <t>46-M</t>
  </si>
  <si>
    <t>Zemné práce pri extr.mont.prácach</t>
  </si>
  <si>
    <t>28</t>
  </si>
  <si>
    <t>460050003</t>
  </si>
  <si>
    <t>Jama pre jednoduchý stožiar nepätkovaný dĺžky 6-8 m, v rovine,zásyp a zhutnenie,zemina tr.3</t>
  </si>
  <si>
    <t>-1883809809</t>
  </si>
  <si>
    <t>29</t>
  </si>
  <si>
    <t>460100001</t>
  </si>
  <si>
    <t>Púzdrový základ pre stožiar verejného osvetlenia mimo osi trasy kábla D 250 x 800 mm</t>
  </si>
  <si>
    <t>-326126330</t>
  </si>
  <si>
    <t>30</t>
  </si>
  <si>
    <t>1371464400</t>
  </si>
  <si>
    <t>Plech oceľový tenký 11373.1 1,00x1000x2000 mm</t>
  </si>
  <si>
    <t>t</t>
  </si>
  <si>
    <t>-1704722622</t>
  </si>
  <si>
    <t>31</t>
  </si>
  <si>
    <t>3450716200</t>
  </si>
  <si>
    <t>Rúrka kopex 3336</t>
  </si>
  <si>
    <t>1159927559</t>
  </si>
  <si>
    <t>32</t>
  </si>
  <si>
    <t>5893230700</t>
  </si>
  <si>
    <t>Betón C 12/15, z cementu portlandského, frakcia do 22mm spracovateľnosť  nad 100mm</t>
  </si>
  <si>
    <t>m3</t>
  </si>
  <si>
    <t>936112670</t>
  </si>
  <si>
    <t>33</t>
  </si>
  <si>
    <t>5922150200</t>
  </si>
  <si>
    <t>Rúra betónová pre dažďové vody TBP 2-15 Ms 15x100x2,8</t>
  </si>
  <si>
    <t>748086204</t>
  </si>
  <si>
    <t>34</t>
  </si>
  <si>
    <t>460200163</t>
  </si>
  <si>
    <t>Hĺbenie káblovej ryhy 35 cm širokej a 80 cm hlbokej, v zemine triedy 3</t>
  </si>
  <si>
    <t>1772802176</t>
  </si>
  <si>
    <t>35</t>
  </si>
  <si>
    <t>460200284</t>
  </si>
  <si>
    <t>Hĺbenie káblovej ryhy 50 cm širokej a 100 cm hlbokej, v zemine triedy 4</t>
  </si>
  <si>
    <t>670699876</t>
  </si>
  <si>
    <t>36</t>
  </si>
  <si>
    <t>460420022</t>
  </si>
  <si>
    <t>Zriadenie, rekonšt. káblového lôžka z piesku bez zakrytia, v ryhe šír. do 65 cm, hrúbky vrstvy 10 cm</t>
  </si>
  <si>
    <t>81745628</t>
  </si>
  <si>
    <t>37</t>
  </si>
  <si>
    <t>5831214500</t>
  </si>
  <si>
    <t>Zásypový piesok</t>
  </si>
  <si>
    <t>430708936</t>
  </si>
  <si>
    <t>480*0,104 'Přepočítané koeficientom množstva</t>
  </si>
  <si>
    <t>38</t>
  </si>
  <si>
    <t>460490012</t>
  </si>
  <si>
    <t>Rozvinutie a uloženie výstražnej fólie z PVC do ryhy,šírka 33 cm</t>
  </si>
  <si>
    <t>1021840397</t>
  </si>
  <si>
    <t>39</t>
  </si>
  <si>
    <t>2830002000</t>
  </si>
  <si>
    <t>Fólia červená v m</t>
  </si>
  <si>
    <t>1463628268</t>
  </si>
  <si>
    <t>40</t>
  </si>
  <si>
    <t>460510001.1</t>
  </si>
  <si>
    <t>Zriadenie kábl. žľabu</t>
  </si>
  <si>
    <t>-1244252630</t>
  </si>
  <si>
    <t>41</t>
  </si>
  <si>
    <t>5922153200</t>
  </si>
  <si>
    <t>Žlab KŽ 10</t>
  </si>
  <si>
    <t>378787167</t>
  </si>
  <si>
    <t>10*1,05 'Přepočítané koeficientom množstva</t>
  </si>
  <si>
    <t>42</t>
  </si>
  <si>
    <t>460560163</t>
  </si>
  <si>
    <t>Ručný zásyp nezap. káblovej ryhy bez zhutn. zeminy, 35 cm širokej, 80 cm hlbokej v zemine tr. 3</t>
  </si>
  <si>
    <t>-933562102</t>
  </si>
  <si>
    <t>43</t>
  </si>
  <si>
    <t>460560284</t>
  </si>
  <si>
    <t>Ručný zásyp nezap. káblovej ryhy bez zhutn. zeminy, 50 cm širokej, 100 cm hlbokej v zemine tr. 4</t>
  </si>
  <si>
    <t>1456102644</t>
  </si>
  <si>
    <t>44</t>
  </si>
  <si>
    <t>460620014</t>
  </si>
  <si>
    <t>Proviz. úprava terénu v zemine tr. 3, aby nerovnosti terénu neboli väčšie ako 2 cm od vodor.hladiny</t>
  </si>
  <si>
    <t>m2</t>
  </si>
  <si>
    <t>569964455</t>
  </si>
  <si>
    <t>VRN</t>
  </si>
  <si>
    <t>Vedľajšie rozpočtové náklady</t>
  </si>
  <si>
    <t>VRN03</t>
  </si>
  <si>
    <t>Geodetické práce</t>
  </si>
  <si>
    <t>45</t>
  </si>
  <si>
    <t>000300013</t>
  </si>
  <si>
    <t>Geodetické práce - vykonávané pred výstavbou určenie priebehu nadzemného alebo podzemného existujúceho aj plánovaného vedenia</t>
  </si>
  <si>
    <t>km</t>
  </si>
  <si>
    <t>1024</t>
  </si>
  <si>
    <t>537163848</t>
  </si>
  <si>
    <t>46</t>
  </si>
  <si>
    <t>000300031</t>
  </si>
  <si>
    <t>Geodetické práce - vykonávané po výstavbe zameranie skutočného vyhotovenia stavby</t>
  </si>
  <si>
    <t>2022020897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</si>
</sst>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6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7"/>
      <color rgb="FF969696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240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0" fillId="5" borderId="0" xfId="0" applyFont="1" applyFill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8" fillId="0" borderId="14" xfId="0" applyNumberFormat="1" applyFont="1" applyBorder="1" applyAlignment="1">
      <alignment vertical="center"/>
    </xf>
    <xf numFmtId="4" fontId="18" fillId="0" borderId="0" xfId="0" applyNumberFormat="1" applyFont="1" applyBorder="1" applyAlignment="1">
      <alignment vertical="center"/>
    </xf>
    <xf numFmtId="166" fontId="18" fillId="0" borderId="0" xfId="0" applyNumberFormat="1" applyFont="1" applyBorder="1" applyAlignment="1">
      <alignment vertical="center"/>
    </xf>
    <xf numFmtId="4" fontId="18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7" fillId="0" borderId="19" xfId="0" applyNumberFormat="1" applyFont="1" applyBorder="1" applyAlignment="1">
      <alignment vertical="center"/>
    </xf>
    <xf numFmtId="4" fontId="27" fillId="0" borderId="20" xfId="0" applyNumberFormat="1" applyFont="1" applyBorder="1" applyAlignment="1">
      <alignment vertical="center"/>
    </xf>
    <xf numFmtId="166" fontId="27" fillId="0" borderId="20" xfId="0" applyNumberFormat="1" applyFont="1" applyBorder="1" applyAlignment="1">
      <alignment vertical="center"/>
    </xf>
    <xf numFmtId="4" fontId="27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28" fillId="0" borderId="0" xfId="0" applyFont="1" applyAlignment="1">
      <alignment horizontal="left" vertical="center"/>
    </xf>
    <xf numFmtId="0" fontId="0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 applyProtection="1">
      <alignment vertical="center" wrapText="1"/>
      <protection locked="0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 applyProtection="1">
      <alignment vertical="center"/>
      <protection locked="0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right" vertical="center"/>
      <protection locked="0"/>
    </xf>
    <xf numFmtId="0" fontId="19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 applyProtection="1">
      <alignment vertical="center"/>
      <protection locked="0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  <xf numFmtId="0" fontId="20" fillId="5" borderId="0" xfId="0" applyFont="1" applyFill="1" applyAlignment="1">
      <alignment horizontal="left" vertical="center"/>
    </xf>
    <xf numFmtId="0" fontId="0" fillId="5" borderId="0" xfId="0" applyFont="1" applyFill="1" applyAlignment="1" applyProtection="1">
      <alignment vertical="center"/>
      <protection locked="0"/>
    </xf>
    <xf numFmtId="0" fontId="20" fillId="5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17" xfId="0" applyFont="1" applyFill="1" applyBorder="1" applyAlignment="1">
      <alignment horizontal="center" vertical="center" wrapText="1"/>
    </xf>
    <xf numFmtId="0" fontId="20" fillId="5" borderId="17" xfId="0" applyFont="1" applyFill="1" applyBorder="1" applyAlignment="1" applyProtection="1">
      <alignment horizontal="center" vertical="center" wrapText="1"/>
      <protection locked="0"/>
    </xf>
    <xf numFmtId="0" fontId="20" fillId="5" borderId="18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2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0" fillId="0" borderId="22" xfId="0" applyFont="1" applyBorder="1" applyAlignment="1" applyProtection="1">
      <alignment horizontal="center" vertical="center"/>
      <protection locked="0"/>
    </xf>
    <xf numFmtId="49" fontId="20" fillId="0" borderId="22" xfId="0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center" vertical="center" wrapText="1"/>
      <protection locked="0"/>
    </xf>
    <xf numFmtId="167" fontId="20" fillId="0" borderId="22" xfId="0" applyNumberFormat="1" applyFont="1" applyBorder="1" applyAlignment="1" applyProtection="1">
      <alignment vertical="center"/>
      <protection locked="0"/>
    </xf>
    <xf numFmtId="4" fontId="20" fillId="3" borderId="22" xfId="0" applyNumberFormat="1" applyFont="1" applyFill="1" applyBorder="1" applyAlignment="1" applyProtection="1">
      <alignment vertical="center"/>
      <protection locked="0"/>
    </xf>
    <xf numFmtId="4" fontId="20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1" fillId="3" borderId="14" xfId="0" applyFont="1" applyFill="1" applyBorder="1" applyAlignment="1" applyProtection="1">
      <alignment horizontal="left" vertical="center"/>
      <protection locked="0"/>
    </xf>
    <xf numFmtId="0" fontId="21" fillId="0" borderId="0" xfId="0" applyFont="1" applyBorder="1" applyAlignment="1">
      <alignment horizontal="center" vertical="center"/>
    </xf>
    <xf numFmtId="166" fontId="21" fillId="0" borderId="0" xfId="0" applyNumberFormat="1" applyFont="1" applyBorder="1" applyAlignment="1">
      <alignment vertical="center"/>
    </xf>
    <xf numFmtId="166" fontId="21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2" fillId="0" borderId="22" xfId="0" applyFont="1" applyBorder="1" applyAlignment="1" applyProtection="1">
      <alignment horizontal="center" vertical="center"/>
      <protection locked="0"/>
    </xf>
    <xf numFmtId="49" fontId="32" fillId="0" borderId="22" xfId="0" applyNumberFormat="1" applyFont="1" applyBorder="1" applyAlignment="1" applyProtection="1">
      <alignment horizontal="left" vertical="center" wrapText="1"/>
      <protection locked="0"/>
    </xf>
    <xf numFmtId="0" fontId="32" fillId="0" borderId="22" xfId="0" applyFont="1" applyBorder="1" applyAlignment="1" applyProtection="1">
      <alignment horizontal="left" vertical="center" wrapText="1"/>
      <protection locked="0"/>
    </xf>
    <xf numFmtId="0" fontId="32" fillId="0" borderId="22" xfId="0" applyFont="1" applyBorder="1" applyAlignment="1" applyProtection="1">
      <alignment horizontal="center" vertical="center" wrapText="1"/>
      <protection locked="0"/>
    </xf>
    <xf numFmtId="167" fontId="32" fillId="0" borderId="22" xfId="0" applyNumberFormat="1" applyFont="1" applyBorder="1" applyAlignment="1" applyProtection="1">
      <alignment vertical="center"/>
      <protection locked="0"/>
    </xf>
    <xf numFmtId="4" fontId="32" fillId="3" borderId="22" xfId="0" applyNumberFormat="1" applyFont="1" applyFill="1" applyBorder="1" applyAlignment="1" applyProtection="1">
      <alignment vertical="center"/>
      <protection locked="0"/>
    </xf>
    <xf numFmtId="4" fontId="32" fillId="0" borderId="22" xfId="0" applyNumberFormat="1" applyFont="1" applyBorder="1" applyAlignment="1" applyProtection="1">
      <alignment vertical="center"/>
      <protection locked="0"/>
    </xf>
    <xf numFmtId="0" fontId="33" fillId="0" borderId="22" xfId="0" applyFont="1" applyBorder="1" applyAlignment="1" applyProtection="1">
      <alignment vertical="center"/>
      <protection locked="0"/>
    </xf>
    <xf numFmtId="0" fontId="33" fillId="0" borderId="3" xfId="0" applyFont="1" applyBorder="1" applyAlignment="1">
      <alignment vertical="center"/>
    </xf>
    <xf numFmtId="0" fontId="32" fillId="3" borderId="14" xfId="0" applyFont="1" applyFill="1" applyBorder="1" applyAlignment="1" applyProtection="1">
      <alignment horizontal="left" vertical="center"/>
      <protection locked="0"/>
    </xf>
    <xf numFmtId="0" fontId="32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167" fontId="20" fillId="3" borderId="22" xfId="0" applyNumberFormat="1" applyFont="1" applyFill="1" applyBorder="1" applyAlignment="1" applyProtection="1">
      <alignment vertical="center"/>
      <protection locked="0"/>
    </xf>
    <xf numFmtId="0" fontId="21" fillId="3" borderId="19" xfId="0" applyFont="1" applyFill="1" applyBorder="1" applyAlignment="1" applyProtection="1">
      <alignment horizontal="left" vertical="center"/>
      <protection locked="0"/>
    </xf>
    <xf numFmtId="0" fontId="21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1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5" borderId="6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left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right" vertical="center"/>
    </xf>
    <xf numFmtId="0" fontId="20" fillId="5" borderId="8" xfId="0" applyFont="1" applyFill="1" applyBorder="1" applyAlignment="1">
      <alignment horizontal="left" vertical="center"/>
    </xf>
    <xf numFmtId="4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  <xf numFmtId="14" fontId="2" fillId="3" borderId="0" xfId="0" applyNumberFormat="1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 customBuiltin="1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M97"/>
  <sheetViews>
    <sheetView showGridLines="0" topLeftCell="A127" workbookViewId="0">
      <selection activeCell="AN9" sqref="AN9"/>
    </sheetView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4" t="s">
        <v>0</v>
      </c>
      <c r="AZ1" s="14" t="s">
        <v>1</v>
      </c>
      <c r="BA1" s="14" t="s">
        <v>2</v>
      </c>
      <c r="BB1" s="14" t="s">
        <v>1</v>
      </c>
      <c r="BT1" s="14" t="s">
        <v>3</v>
      </c>
      <c r="BU1" s="14" t="s">
        <v>3</v>
      </c>
      <c r="BV1" s="14" t="s">
        <v>4</v>
      </c>
    </row>
    <row r="2" spans="1:74" s="1" customFormat="1" ht="36.950000000000003" customHeight="1">
      <c r="AR2" s="207" t="s">
        <v>5</v>
      </c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S2" s="15" t="s">
        <v>6</v>
      </c>
      <c r="BT2" s="15" t="s">
        <v>7</v>
      </c>
    </row>
    <row r="3" spans="1:74" s="1" customFormat="1" ht="6.95" customHeight="1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8"/>
      <c r="BS3" s="15" t="s">
        <v>6</v>
      </c>
      <c r="BT3" s="15" t="s">
        <v>7</v>
      </c>
    </row>
    <row r="4" spans="1:74" s="1" customFormat="1" ht="24.95" customHeight="1">
      <c r="B4" s="18"/>
      <c r="D4" s="19" t="s">
        <v>8</v>
      </c>
      <c r="AR4" s="18"/>
      <c r="AS4" s="20" t="s">
        <v>9</v>
      </c>
      <c r="BE4" s="21" t="s">
        <v>10</v>
      </c>
      <c r="BS4" s="15" t="s">
        <v>11</v>
      </c>
    </row>
    <row r="5" spans="1:74" s="1" customFormat="1" ht="12" customHeight="1">
      <c r="B5" s="18"/>
      <c r="D5" s="22" t="s">
        <v>12</v>
      </c>
      <c r="K5" s="228" t="s">
        <v>13</v>
      </c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R5" s="18"/>
      <c r="BE5" s="198" t="s">
        <v>14</v>
      </c>
      <c r="BS5" s="15" t="s">
        <v>6</v>
      </c>
    </row>
    <row r="6" spans="1:74" s="1" customFormat="1" ht="36.950000000000003" customHeight="1">
      <c r="B6" s="18"/>
      <c r="D6" s="24" t="s">
        <v>15</v>
      </c>
      <c r="K6" s="229" t="s">
        <v>16</v>
      </c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R6" s="18"/>
      <c r="BE6" s="199"/>
      <c r="BS6" s="15" t="s">
        <v>6</v>
      </c>
    </row>
    <row r="7" spans="1:74" s="1" customFormat="1" ht="12" customHeight="1">
      <c r="B7" s="18"/>
      <c r="D7" s="25" t="s">
        <v>17</v>
      </c>
      <c r="K7" s="23" t="s">
        <v>1</v>
      </c>
      <c r="AK7" s="25" t="s">
        <v>18</v>
      </c>
      <c r="AN7" s="23" t="s">
        <v>1</v>
      </c>
      <c r="AR7" s="18"/>
      <c r="BE7" s="199"/>
      <c r="BS7" s="15" t="s">
        <v>6</v>
      </c>
    </row>
    <row r="8" spans="1:74" s="1" customFormat="1" ht="12" customHeight="1">
      <c r="B8" s="18"/>
      <c r="D8" s="25" t="s">
        <v>19</v>
      </c>
      <c r="K8" s="23" t="s">
        <v>20</v>
      </c>
      <c r="AK8" s="25" t="s">
        <v>21</v>
      </c>
      <c r="AN8" s="239">
        <v>43902</v>
      </c>
      <c r="AR8" s="18"/>
      <c r="BE8" s="199"/>
      <c r="BS8" s="15" t="s">
        <v>6</v>
      </c>
    </row>
    <row r="9" spans="1:74" s="1" customFormat="1" ht="14.45" customHeight="1">
      <c r="B9" s="18"/>
      <c r="AR9" s="18"/>
      <c r="BE9" s="199"/>
      <c r="BS9" s="15" t="s">
        <v>6</v>
      </c>
    </row>
    <row r="10" spans="1:74" s="1" customFormat="1" ht="12" customHeight="1">
      <c r="B10" s="18"/>
      <c r="D10" s="25" t="s">
        <v>22</v>
      </c>
      <c r="AK10" s="25" t="s">
        <v>23</v>
      </c>
      <c r="AN10" s="23" t="s">
        <v>1</v>
      </c>
      <c r="AR10" s="18"/>
      <c r="BE10" s="199"/>
      <c r="BS10" s="15" t="s">
        <v>6</v>
      </c>
    </row>
    <row r="11" spans="1:74" s="1" customFormat="1" ht="18.399999999999999" customHeight="1">
      <c r="B11" s="18"/>
      <c r="E11" s="23" t="s">
        <v>24</v>
      </c>
      <c r="AK11" s="25" t="s">
        <v>25</v>
      </c>
      <c r="AN11" s="23" t="s">
        <v>1</v>
      </c>
      <c r="AR11" s="18"/>
      <c r="BE11" s="199"/>
      <c r="BS11" s="15" t="s">
        <v>6</v>
      </c>
    </row>
    <row r="12" spans="1:74" s="1" customFormat="1" ht="6.95" customHeight="1">
      <c r="B12" s="18"/>
      <c r="AR12" s="18"/>
      <c r="BE12" s="199"/>
      <c r="BS12" s="15" t="s">
        <v>6</v>
      </c>
    </row>
    <row r="13" spans="1:74" s="1" customFormat="1" ht="12" customHeight="1">
      <c r="B13" s="18"/>
      <c r="D13" s="25" t="s">
        <v>26</v>
      </c>
      <c r="AK13" s="25" t="s">
        <v>23</v>
      </c>
      <c r="AN13" s="27" t="s">
        <v>27</v>
      </c>
      <c r="AR13" s="18"/>
      <c r="BE13" s="199"/>
      <c r="BS13" s="15" t="s">
        <v>6</v>
      </c>
    </row>
    <row r="14" spans="1:74" ht="12.75">
      <c r="B14" s="18"/>
      <c r="E14" s="230" t="s">
        <v>27</v>
      </c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5" t="s">
        <v>25</v>
      </c>
      <c r="AN14" s="27" t="s">
        <v>27</v>
      </c>
      <c r="AR14" s="18"/>
      <c r="BE14" s="199"/>
      <c r="BS14" s="15" t="s">
        <v>6</v>
      </c>
    </row>
    <row r="15" spans="1:74" s="1" customFormat="1" ht="6.95" customHeight="1">
      <c r="B15" s="18"/>
      <c r="AR15" s="18"/>
      <c r="BE15" s="199"/>
      <c r="BS15" s="15" t="s">
        <v>3</v>
      </c>
    </row>
    <row r="16" spans="1:74" s="1" customFormat="1" ht="12" customHeight="1">
      <c r="B16" s="18"/>
      <c r="D16" s="25" t="s">
        <v>28</v>
      </c>
      <c r="AK16" s="25" t="s">
        <v>23</v>
      </c>
      <c r="AN16" s="23" t="s">
        <v>1</v>
      </c>
      <c r="AR16" s="18"/>
      <c r="BE16" s="199"/>
      <c r="BS16" s="15" t="s">
        <v>3</v>
      </c>
    </row>
    <row r="17" spans="1:71" s="1" customFormat="1" ht="18.399999999999999" customHeight="1">
      <c r="B17" s="18"/>
      <c r="E17" s="23" t="s">
        <v>29</v>
      </c>
      <c r="AK17" s="25" t="s">
        <v>25</v>
      </c>
      <c r="AN17" s="23" t="s">
        <v>1</v>
      </c>
      <c r="AR17" s="18"/>
      <c r="BE17" s="199"/>
      <c r="BS17" s="15" t="s">
        <v>30</v>
      </c>
    </row>
    <row r="18" spans="1:71" s="1" customFormat="1" ht="6.95" customHeight="1">
      <c r="B18" s="18"/>
      <c r="AR18" s="18"/>
      <c r="BE18" s="199"/>
      <c r="BS18" s="15" t="s">
        <v>6</v>
      </c>
    </row>
    <row r="19" spans="1:71" s="1" customFormat="1" ht="12" customHeight="1">
      <c r="B19" s="18"/>
      <c r="D19" s="25" t="s">
        <v>31</v>
      </c>
      <c r="AK19" s="25" t="s">
        <v>23</v>
      </c>
      <c r="AN19" s="23" t="s">
        <v>1</v>
      </c>
      <c r="AR19" s="18"/>
      <c r="BE19" s="199"/>
      <c r="BS19" s="15" t="s">
        <v>6</v>
      </c>
    </row>
    <row r="20" spans="1:71" s="1" customFormat="1" ht="18.399999999999999" customHeight="1">
      <c r="B20" s="18"/>
      <c r="E20" s="23" t="s">
        <v>32</v>
      </c>
      <c r="AK20" s="25" t="s">
        <v>25</v>
      </c>
      <c r="AN20" s="23" t="s">
        <v>1</v>
      </c>
      <c r="AR20" s="18"/>
      <c r="BE20" s="199"/>
      <c r="BS20" s="15" t="s">
        <v>30</v>
      </c>
    </row>
    <row r="21" spans="1:71" s="1" customFormat="1" ht="6.95" customHeight="1">
      <c r="B21" s="18"/>
      <c r="AR21" s="18"/>
      <c r="BE21" s="199"/>
    </row>
    <row r="22" spans="1:71" s="1" customFormat="1" ht="12" customHeight="1">
      <c r="B22" s="18"/>
      <c r="D22" s="25" t="s">
        <v>33</v>
      </c>
      <c r="AR22" s="18"/>
      <c r="BE22" s="199"/>
    </row>
    <row r="23" spans="1:71" s="1" customFormat="1" ht="16.5" customHeight="1">
      <c r="B23" s="18"/>
      <c r="E23" s="232" t="s">
        <v>1</v>
      </c>
      <c r="F23" s="232"/>
      <c r="G23" s="232"/>
      <c r="H23" s="232"/>
      <c r="I23" s="232"/>
      <c r="J23" s="232"/>
      <c r="K23" s="232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232"/>
      <c r="AF23" s="232"/>
      <c r="AG23" s="232"/>
      <c r="AH23" s="232"/>
      <c r="AI23" s="232"/>
      <c r="AJ23" s="232"/>
      <c r="AK23" s="232"/>
      <c r="AL23" s="232"/>
      <c r="AM23" s="232"/>
      <c r="AN23" s="232"/>
      <c r="AR23" s="18"/>
      <c r="BE23" s="199"/>
    </row>
    <row r="24" spans="1:71" s="1" customFormat="1" ht="6.95" customHeight="1">
      <c r="B24" s="18"/>
      <c r="AR24" s="18"/>
      <c r="BE24" s="199"/>
    </row>
    <row r="25" spans="1:71" s="1" customFormat="1" ht="6.95" customHeight="1">
      <c r="B25" s="1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R25" s="18"/>
      <c r="BE25" s="199"/>
    </row>
    <row r="26" spans="1:71" s="2" customFormat="1" ht="25.9" customHeight="1">
      <c r="A26" s="30"/>
      <c r="B26" s="31"/>
      <c r="C26" s="30"/>
      <c r="D26" s="32" t="s">
        <v>34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201">
        <f>ROUND(AG94,2)</f>
        <v>0</v>
      </c>
      <c r="AL26" s="202"/>
      <c r="AM26" s="202"/>
      <c r="AN26" s="202"/>
      <c r="AO26" s="202"/>
      <c r="AP26" s="30"/>
      <c r="AQ26" s="30"/>
      <c r="AR26" s="31"/>
      <c r="BE26" s="199"/>
    </row>
    <row r="27" spans="1:71" s="2" customFormat="1" ht="6.95" customHeight="1">
      <c r="A27" s="30"/>
      <c r="B27" s="31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1"/>
      <c r="BE27" s="199"/>
    </row>
    <row r="28" spans="1:71" s="2" customFormat="1" ht="12.75">
      <c r="A28" s="30"/>
      <c r="B28" s="31"/>
      <c r="C28" s="30"/>
      <c r="D28" s="30"/>
      <c r="E28" s="30"/>
      <c r="F28" s="30"/>
      <c r="G28" s="30"/>
      <c r="H28" s="30"/>
      <c r="I28" s="30"/>
      <c r="J28" s="30"/>
      <c r="K28" s="30"/>
      <c r="L28" s="233" t="s">
        <v>35</v>
      </c>
      <c r="M28" s="233"/>
      <c r="N28" s="233"/>
      <c r="O28" s="233"/>
      <c r="P28" s="233"/>
      <c r="Q28" s="30"/>
      <c r="R28" s="30"/>
      <c r="S28" s="30"/>
      <c r="T28" s="30"/>
      <c r="U28" s="30"/>
      <c r="V28" s="30"/>
      <c r="W28" s="233" t="s">
        <v>36</v>
      </c>
      <c r="X28" s="233"/>
      <c r="Y28" s="233"/>
      <c r="Z28" s="233"/>
      <c r="AA28" s="233"/>
      <c r="AB28" s="233"/>
      <c r="AC28" s="233"/>
      <c r="AD28" s="233"/>
      <c r="AE28" s="233"/>
      <c r="AF28" s="30"/>
      <c r="AG28" s="30"/>
      <c r="AH28" s="30"/>
      <c r="AI28" s="30"/>
      <c r="AJ28" s="30"/>
      <c r="AK28" s="233" t="s">
        <v>37</v>
      </c>
      <c r="AL28" s="233"/>
      <c r="AM28" s="233"/>
      <c r="AN28" s="233"/>
      <c r="AO28" s="233"/>
      <c r="AP28" s="30"/>
      <c r="AQ28" s="30"/>
      <c r="AR28" s="31"/>
      <c r="BE28" s="199"/>
    </row>
    <row r="29" spans="1:71" s="3" customFormat="1" ht="14.45" customHeight="1">
      <c r="B29" s="35"/>
      <c r="D29" s="25" t="s">
        <v>38</v>
      </c>
      <c r="F29" s="25" t="s">
        <v>39</v>
      </c>
      <c r="L29" s="234">
        <v>0.2</v>
      </c>
      <c r="M29" s="197"/>
      <c r="N29" s="197"/>
      <c r="O29" s="197"/>
      <c r="P29" s="197"/>
      <c r="W29" s="196">
        <f>ROUND(AZ94, 2)</f>
        <v>0</v>
      </c>
      <c r="X29" s="197"/>
      <c r="Y29" s="197"/>
      <c r="Z29" s="197"/>
      <c r="AA29" s="197"/>
      <c r="AB29" s="197"/>
      <c r="AC29" s="197"/>
      <c r="AD29" s="197"/>
      <c r="AE29" s="197"/>
      <c r="AK29" s="196">
        <f>ROUND(AV94, 2)</f>
        <v>0</v>
      </c>
      <c r="AL29" s="197"/>
      <c r="AM29" s="197"/>
      <c r="AN29" s="197"/>
      <c r="AO29" s="197"/>
      <c r="AR29" s="35"/>
      <c r="BE29" s="200"/>
    </row>
    <row r="30" spans="1:71" s="3" customFormat="1" ht="14.45" customHeight="1">
      <c r="B30" s="35"/>
      <c r="F30" s="25" t="s">
        <v>40</v>
      </c>
      <c r="L30" s="234">
        <v>0.2</v>
      </c>
      <c r="M30" s="197"/>
      <c r="N30" s="197"/>
      <c r="O30" s="197"/>
      <c r="P30" s="197"/>
      <c r="W30" s="196">
        <f>ROUND(BA94, 2)</f>
        <v>0</v>
      </c>
      <c r="X30" s="197"/>
      <c r="Y30" s="197"/>
      <c r="Z30" s="197"/>
      <c r="AA30" s="197"/>
      <c r="AB30" s="197"/>
      <c r="AC30" s="197"/>
      <c r="AD30" s="197"/>
      <c r="AE30" s="197"/>
      <c r="AK30" s="196">
        <f>ROUND(AW94, 2)</f>
        <v>0</v>
      </c>
      <c r="AL30" s="197"/>
      <c r="AM30" s="197"/>
      <c r="AN30" s="197"/>
      <c r="AO30" s="197"/>
      <c r="AR30" s="35"/>
      <c r="BE30" s="200"/>
    </row>
    <row r="31" spans="1:71" s="3" customFormat="1" ht="14.45" hidden="1" customHeight="1">
      <c r="B31" s="35"/>
      <c r="F31" s="25" t="s">
        <v>41</v>
      </c>
      <c r="L31" s="234">
        <v>0.2</v>
      </c>
      <c r="M31" s="197"/>
      <c r="N31" s="197"/>
      <c r="O31" s="197"/>
      <c r="P31" s="197"/>
      <c r="W31" s="196">
        <f>ROUND(BB94, 2)</f>
        <v>0</v>
      </c>
      <c r="X31" s="197"/>
      <c r="Y31" s="197"/>
      <c r="Z31" s="197"/>
      <c r="AA31" s="197"/>
      <c r="AB31" s="197"/>
      <c r="AC31" s="197"/>
      <c r="AD31" s="197"/>
      <c r="AE31" s="197"/>
      <c r="AK31" s="196">
        <v>0</v>
      </c>
      <c r="AL31" s="197"/>
      <c r="AM31" s="197"/>
      <c r="AN31" s="197"/>
      <c r="AO31" s="197"/>
      <c r="AR31" s="35"/>
      <c r="BE31" s="200"/>
    </row>
    <row r="32" spans="1:71" s="3" customFormat="1" ht="14.45" hidden="1" customHeight="1">
      <c r="B32" s="35"/>
      <c r="F32" s="25" t="s">
        <v>42</v>
      </c>
      <c r="L32" s="234">
        <v>0.2</v>
      </c>
      <c r="M32" s="197"/>
      <c r="N32" s="197"/>
      <c r="O32" s="197"/>
      <c r="P32" s="197"/>
      <c r="W32" s="196">
        <f>ROUND(BC94, 2)</f>
        <v>0</v>
      </c>
      <c r="X32" s="197"/>
      <c r="Y32" s="197"/>
      <c r="Z32" s="197"/>
      <c r="AA32" s="197"/>
      <c r="AB32" s="197"/>
      <c r="AC32" s="197"/>
      <c r="AD32" s="197"/>
      <c r="AE32" s="197"/>
      <c r="AK32" s="196">
        <v>0</v>
      </c>
      <c r="AL32" s="197"/>
      <c r="AM32" s="197"/>
      <c r="AN32" s="197"/>
      <c r="AO32" s="197"/>
      <c r="AR32" s="35"/>
      <c r="BE32" s="200"/>
    </row>
    <row r="33" spans="1:57" s="3" customFormat="1" ht="14.45" hidden="1" customHeight="1">
      <c r="B33" s="35"/>
      <c r="F33" s="25" t="s">
        <v>43</v>
      </c>
      <c r="L33" s="234">
        <v>0</v>
      </c>
      <c r="M33" s="197"/>
      <c r="N33" s="197"/>
      <c r="O33" s="197"/>
      <c r="P33" s="197"/>
      <c r="W33" s="196">
        <f>ROUND(BD94, 2)</f>
        <v>0</v>
      </c>
      <c r="X33" s="197"/>
      <c r="Y33" s="197"/>
      <c r="Z33" s="197"/>
      <c r="AA33" s="197"/>
      <c r="AB33" s="197"/>
      <c r="AC33" s="197"/>
      <c r="AD33" s="197"/>
      <c r="AE33" s="197"/>
      <c r="AK33" s="196">
        <v>0</v>
      </c>
      <c r="AL33" s="197"/>
      <c r="AM33" s="197"/>
      <c r="AN33" s="197"/>
      <c r="AO33" s="197"/>
      <c r="AR33" s="35"/>
      <c r="BE33" s="200"/>
    </row>
    <row r="34" spans="1:57" s="2" customFormat="1" ht="6.95" customHeight="1">
      <c r="A34" s="30"/>
      <c r="B34" s="31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1"/>
      <c r="BE34" s="199"/>
    </row>
    <row r="35" spans="1:57" s="2" customFormat="1" ht="25.9" customHeight="1">
      <c r="A35" s="30"/>
      <c r="B35" s="31"/>
      <c r="C35" s="36"/>
      <c r="D35" s="37" t="s">
        <v>44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45</v>
      </c>
      <c r="U35" s="38"/>
      <c r="V35" s="38"/>
      <c r="W35" s="38"/>
      <c r="X35" s="203" t="s">
        <v>46</v>
      </c>
      <c r="Y35" s="204"/>
      <c r="Z35" s="204"/>
      <c r="AA35" s="204"/>
      <c r="AB35" s="204"/>
      <c r="AC35" s="38"/>
      <c r="AD35" s="38"/>
      <c r="AE35" s="38"/>
      <c r="AF35" s="38"/>
      <c r="AG35" s="38"/>
      <c r="AH35" s="38"/>
      <c r="AI35" s="38"/>
      <c r="AJ35" s="38"/>
      <c r="AK35" s="205">
        <f>SUM(AK26:AK33)</f>
        <v>0</v>
      </c>
      <c r="AL35" s="204"/>
      <c r="AM35" s="204"/>
      <c r="AN35" s="204"/>
      <c r="AO35" s="206"/>
      <c r="AP35" s="36"/>
      <c r="AQ35" s="36"/>
      <c r="AR35" s="31"/>
      <c r="BE35" s="30"/>
    </row>
    <row r="36" spans="1:57" s="2" customFormat="1" ht="6.95" customHeight="1">
      <c r="A36" s="30"/>
      <c r="B36" s="31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1"/>
      <c r="BE36" s="30"/>
    </row>
    <row r="37" spans="1:57" s="2" customFormat="1" ht="14.45" customHeight="1">
      <c r="A37" s="30"/>
      <c r="B37" s="31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1"/>
      <c r="BE37" s="30"/>
    </row>
    <row r="38" spans="1:57" s="1" customFormat="1" ht="14.45" customHeight="1">
      <c r="B38" s="18"/>
      <c r="AR38" s="18"/>
    </row>
    <row r="39" spans="1:57" s="1" customFormat="1" ht="14.45" customHeight="1">
      <c r="B39" s="18"/>
      <c r="AR39" s="18"/>
    </row>
    <row r="40" spans="1:57" s="1" customFormat="1" ht="14.45" customHeight="1">
      <c r="B40" s="18"/>
      <c r="AR40" s="18"/>
    </row>
    <row r="41" spans="1:57" s="1" customFormat="1" ht="14.45" customHeight="1">
      <c r="B41" s="18"/>
      <c r="AR41" s="18"/>
    </row>
    <row r="42" spans="1:57" s="1" customFormat="1" ht="14.45" customHeight="1">
      <c r="B42" s="18"/>
      <c r="AR42" s="18"/>
    </row>
    <row r="43" spans="1:57" s="1" customFormat="1" ht="14.45" customHeight="1">
      <c r="B43" s="18"/>
      <c r="AR43" s="18"/>
    </row>
    <row r="44" spans="1:57" s="1" customFormat="1" ht="14.45" customHeight="1">
      <c r="B44" s="18"/>
      <c r="AR44" s="18"/>
    </row>
    <row r="45" spans="1:57" s="1" customFormat="1" ht="14.45" customHeight="1">
      <c r="B45" s="18"/>
      <c r="AR45" s="18"/>
    </row>
    <row r="46" spans="1:57" s="1" customFormat="1" ht="14.45" customHeight="1">
      <c r="B46" s="18"/>
      <c r="AR46" s="18"/>
    </row>
    <row r="47" spans="1:57" s="1" customFormat="1" ht="14.45" customHeight="1">
      <c r="B47" s="18"/>
      <c r="AR47" s="18"/>
    </row>
    <row r="48" spans="1:57" s="1" customFormat="1" ht="14.45" customHeight="1">
      <c r="B48" s="18"/>
      <c r="AR48" s="18"/>
    </row>
    <row r="49" spans="1:57" s="2" customFormat="1" ht="14.45" customHeight="1">
      <c r="B49" s="40"/>
      <c r="D49" s="41" t="s">
        <v>47</v>
      </c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1" t="s">
        <v>48</v>
      </c>
      <c r="AI49" s="42"/>
      <c r="AJ49" s="42"/>
      <c r="AK49" s="42"/>
      <c r="AL49" s="42"/>
      <c r="AM49" s="42"/>
      <c r="AN49" s="42"/>
      <c r="AO49" s="42"/>
      <c r="AR49" s="40"/>
    </row>
    <row r="50" spans="1:57" ht="11.25">
      <c r="B50" s="18"/>
      <c r="AR50" s="18"/>
    </row>
    <row r="51" spans="1:57" ht="11.25">
      <c r="B51" s="18"/>
      <c r="AR51" s="18"/>
    </row>
    <row r="52" spans="1:57" ht="11.25">
      <c r="B52" s="18"/>
      <c r="AR52" s="18"/>
    </row>
    <row r="53" spans="1:57" ht="11.25">
      <c r="B53" s="18"/>
      <c r="AR53" s="18"/>
    </row>
    <row r="54" spans="1:57" ht="11.25">
      <c r="B54" s="18"/>
      <c r="AR54" s="18"/>
    </row>
    <row r="55" spans="1:57" ht="11.25">
      <c r="B55" s="18"/>
      <c r="AR55" s="18"/>
    </row>
    <row r="56" spans="1:57" ht="11.25">
      <c r="B56" s="18"/>
      <c r="AR56" s="18"/>
    </row>
    <row r="57" spans="1:57" ht="11.25">
      <c r="B57" s="18"/>
      <c r="AR57" s="18"/>
    </row>
    <row r="58" spans="1:57" ht="11.25">
      <c r="B58" s="18"/>
      <c r="AR58" s="18"/>
    </row>
    <row r="59" spans="1:57" ht="11.25">
      <c r="B59" s="18"/>
      <c r="AR59" s="18"/>
    </row>
    <row r="60" spans="1:57" s="2" customFormat="1" ht="12.75">
      <c r="A60" s="30"/>
      <c r="B60" s="31"/>
      <c r="C60" s="30"/>
      <c r="D60" s="43" t="s">
        <v>49</v>
      </c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43" t="s">
        <v>50</v>
      </c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43" t="s">
        <v>49</v>
      </c>
      <c r="AI60" s="33"/>
      <c r="AJ60" s="33"/>
      <c r="AK60" s="33"/>
      <c r="AL60" s="33"/>
      <c r="AM60" s="43" t="s">
        <v>50</v>
      </c>
      <c r="AN60" s="33"/>
      <c r="AO60" s="33"/>
      <c r="AP60" s="30"/>
      <c r="AQ60" s="30"/>
      <c r="AR60" s="31"/>
      <c r="BE60" s="30"/>
    </row>
    <row r="61" spans="1:57" ht="11.25">
      <c r="B61" s="18"/>
      <c r="AR61" s="18"/>
    </row>
    <row r="62" spans="1:57" ht="11.25">
      <c r="B62" s="18"/>
      <c r="AR62" s="18"/>
    </row>
    <row r="63" spans="1:57" ht="11.25">
      <c r="B63" s="18"/>
      <c r="AR63" s="18"/>
    </row>
    <row r="64" spans="1:57" s="2" customFormat="1" ht="12.75">
      <c r="A64" s="30"/>
      <c r="B64" s="31"/>
      <c r="C64" s="30"/>
      <c r="D64" s="41" t="s">
        <v>51</v>
      </c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1" t="s">
        <v>52</v>
      </c>
      <c r="AI64" s="44"/>
      <c r="AJ64" s="44"/>
      <c r="AK64" s="44"/>
      <c r="AL64" s="44"/>
      <c r="AM64" s="44"/>
      <c r="AN64" s="44"/>
      <c r="AO64" s="44"/>
      <c r="AP64" s="30"/>
      <c r="AQ64" s="30"/>
      <c r="AR64" s="31"/>
      <c r="BE64" s="30"/>
    </row>
    <row r="65" spans="1:57" ht="11.25">
      <c r="B65" s="18"/>
      <c r="AR65" s="18"/>
    </row>
    <row r="66" spans="1:57" ht="11.25">
      <c r="B66" s="18"/>
      <c r="AR66" s="18"/>
    </row>
    <row r="67" spans="1:57" ht="11.25">
      <c r="B67" s="18"/>
      <c r="AR67" s="18"/>
    </row>
    <row r="68" spans="1:57" ht="11.25">
      <c r="B68" s="18"/>
      <c r="AR68" s="18"/>
    </row>
    <row r="69" spans="1:57" ht="11.25">
      <c r="B69" s="18"/>
      <c r="AR69" s="18"/>
    </row>
    <row r="70" spans="1:57" ht="11.25">
      <c r="B70" s="18"/>
      <c r="AR70" s="18"/>
    </row>
    <row r="71" spans="1:57" ht="11.25">
      <c r="B71" s="18"/>
      <c r="AR71" s="18"/>
    </row>
    <row r="72" spans="1:57" ht="11.25">
      <c r="B72" s="18"/>
      <c r="AR72" s="18"/>
    </row>
    <row r="73" spans="1:57" ht="11.25">
      <c r="B73" s="18"/>
      <c r="AR73" s="18"/>
    </row>
    <row r="74" spans="1:57" ht="11.25">
      <c r="B74" s="18"/>
      <c r="AR74" s="18"/>
    </row>
    <row r="75" spans="1:57" s="2" customFormat="1" ht="12.75">
      <c r="A75" s="30"/>
      <c r="B75" s="31"/>
      <c r="C75" s="30"/>
      <c r="D75" s="43" t="s">
        <v>49</v>
      </c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43" t="s">
        <v>50</v>
      </c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43" t="s">
        <v>49</v>
      </c>
      <c r="AI75" s="33"/>
      <c r="AJ75" s="33"/>
      <c r="AK75" s="33"/>
      <c r="AL75" s="33"/>
      <c r="AM75" s="43" t="s">
        <v>50</v>
      </c>
      <c r="AN75" s="33"/>
      <c r="AO75" s="33"/>
      <c r="AP75" s="30"/>
      <c r="AQ75" s="30"/>
      <c r="AR75" s="31"/>
      <c r="BE75" s="30"/>
    </row>
    <row r="76" spans="1:57" s="2" customFormat="1" ht="11.25">
      <c r="A76" s="30"/>
      <c r="B76" s="31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1"/>
      <c r="BE76" s="30"/>
    </row>
    <row r="77" spans="1:57" s="2" customFormat="1" ht="6.95" customHeight="1">
      <c r="A77" s="30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31"/>
      <c r="BE77" s="30"/>
    </row>
    <row r="81" spans="1:91" s="2" customFormat="1" ht="6.95" customHeight="1">
      <c r="A81" s="30"/>
      <c r="B81" s="47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31"/>
      <c r="BE81" s="30"/>
    </row>
    <row r="82" spans="1:91" s="2" customFormat="1" ht="24.95" customHeight="1">
      <c r="A82" s="30"/>
      <c r="B82" s="31"/>
      <c r="C82" s="19" t="s">
        <v>53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1"/>
      <c r="BE82" s="30"/>
    </row>
    <row r="83" spans="1:91" s="2" customFormat="1" ht="6.95" customHeight="1">
      <c r="A83" s="30"/>
      <c r="B83" s="31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1"/>
      <c r="BE83" s="30"/>
    </row>
    <row r="84" spans="1:91" s="4" customFormat="1" ht="12" customHeight="1">
      <c r="B84" s="49"/>
      <c r="C84" s="25" t="s">
        <v>12</v>
      </c>
      <c r="L84" s="4" t="str">
        <f>K5</f>
        <v>200110</v>
      </c>
      <c r="AR84" s="49"/>
    </row>
    <row r="85" spans="1:91" s="5" customFormat="1" ht="36.950000000000003" customHeight="1">
      <c r="B85" s="50"/>
      <c r="C85" s="51" t="s">
        <v>15</v>
      </c>
      <c r="L85" s="211" t="str">
        <f>K6</f>
        <v>Cyklodoprava v meste Stará Ľubovňa</v>
      </c>
      <c r="M85" s="212"/>
      <c r="N85" s="212"/>
      <c r="O85" s="212"/>
      <c r="P85" s="212"/>
      <c r="Q85" s="212"/>
      <c r="R85" s="212"/>
      <c r="S85" s="212"/>
      <c r="T85" s="212"/>
      <c r="U85" s="212"/>
      <c r="V85" s="212"/>
      <c r="W85" s="212"/>
      <c r="X85" s="212"/>
      <c r="Y85" s="212"/>
      <c r="Z85" s="212"/>
      <c r="AA85" s="212"/>
      <c r="AB85" s="212"/>
      <c r="AC85" s="212"/>
      <c r="AD85" s="212"/>
      <c r="AE85" s="212"/>
      <c r="AF85" s="212"/>
      <c r="AG85" s="212"/>
      <c r="AH85" s="212"/>
      <c r="AI85" s="212"/>
      <c r="AJ85" s="212"/>
      <c r="AK85" s="212"/>
      <c r="AL85" s="212"/>
      <c r="AM85" s="212"/>
      <c r="AN85" s="212"/>
      <c r="AO85" s="212"/>
      <c r="AR85" s="50"/>
    </row>
    <row r="86" spans="1:91" s="2" customFormat="1" ht="6.95" customHeight="1">
      <c r="A86" s="30"/>
      <c r="B86" s="31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1"/>
      <c r="BE86" s="30"/>
    </row>
    <row r="87" spans="1:91" s="2" customFormat="1" ht="12" customHeight="1">
      <c r="A87" s="30"/>
      <c r="B87" s="31"/>
      <c r="C87" s="25" t="s">
        <v>19</v>
      </c>
      <c r="D87" s="30"/>
      <c r="E87" s="30"/>
      <c r="F87" s="30"/>
      <c r="G87" s="30"/>
      <c r="H87" s="30"/>
      <c r="I87" s="30"/>
      <c r="J87" s="30"/>
      <c r="K87" s="30"/>
      <c r="L87" s="52" t="str">
        <f>IF(K8="","",K8)</f>
        <v>Stará Ľubovňa</v>
      </c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25" t="s">
        <v>21</v>
      </c>
      <c r="AJ87" s="30"/>
      <c r="AK87" s="30"/>
      <c r="AL87" s="30"/>
      <c r="AM87" s="213">
        <f>IF(AN8= "","",AN8)</f>
        <v>43902</v>
      </c>
      <c r="AN87" s="213"/>
      <c r="AO87" s="30"/>
      <c r="AP87" s="30"/>
      <c r="AQ87" s="30"/>
      <c r="AR87" s="31"/>
      <c r="BE87" s="30"/>
    </row>
    <row r="88" spans="1:91" s="2" customFormat="1" ht="6.95" customHeight="1">
      <c r="A88" s="30"/>
      <c r="B88" s="31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1"/>
      <c r="BE88" s="30"/>
    </row>
    <row r="89" spans="1:91" s="2" customFormat="1" ht="15.2" customHeight="1">
      <c r="A89" s="30"/>
      <c r="B89" s="31"/>
      <c r="C89" s="25" t="s">
        <v>22</v>
      </c>
      <c r="D89" s="30"/>
      <c r="E89" s="30"/>
      <c r="F89" s="30"/>
      <c r="G89" s="30"/>
      <c r="H89" s="30"/>
      <c r="I89" s="30"/>
      <c r="J89" s="30"/>
      <c r="K89" s="30"/>
      <c r="L89" s="4" t="str">
        <f>IF(E11= "","",E11)</f>
        <v>Mesto Stará Ľubovňa, Obchodná 1, 06401 Stará Ľubov</v>
      </c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25" t="s">
        <v>28</v>
      </c>
      <c r="AJ89" s="30"/>
      <c r="AK89" s="30"/>
      <c r="AL89" s="30"/>
      <c r="AM89" s="209" t="str">
        <f>IF(E17="","",E17)</f>
        <v>Ing. Rudolf Dubjel</v>
      </c>
      <c r="AN89" s="210"/>
      <c r="AO89" s="210"/>
      <c r="AP89" s="210"/>
      <c r="AQ89" s="30"/>
      <c r="AR89" s="31"/>
      <c r="AS89" s="214" t="s">
        <v>54</v>
      </c>
      <c r="AT89" s="215"/>
      <c r="AU89" s="54"/>
      <c r="AV89" s="54"/>
      <c r="AW89" s="54"/>
      <c r="AX89" s="54"/>
      <c r="AY89" s="54"/>
      <c r="AZ89" s="54"/>
      <c r="BA89" s="54"/>
      <c r="BB89" s="54"/>
      <c r="BC89" s="54"/>
      <c r="BD89" s="55"/>
      <c r="BE89" s="30"/>
    </row>
    <row r="90" spans="1:91" s="2" customFormat="1" ht="15.2" customHeight="1">
      <c r="A90" s="30"/>
      <c r="B90" s="31"/>
      <c r="C90" s="25" t="s">
        <v>26</v>
      </c>
      <c r="D90" s="30"/>
      <c r="E90" s="30"/>
      <c r="F90" s="30"/>
      <c r="G90" s="30"/>
      <c r="H90" s="30"/>
      <c r="I90" s="30"/>
      <c r="J90" s="30"/>
      <c r="K90" s="30"/>
      <c r="L90" s="4" t="str">
        <f>IF(E14= "Vyplň údaj","",E14)</f>
        <v/>
      </c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25" t="s">
        <v>31</v>
      </c>
      <c r="AJ90" s="30"/>
      <c r="AK90" s="30"/>
      <c r="AL90" s="30"/>
      <c r="AM90" s="209" t="str">
        <f>IF(E20="","",E20)</f>
        <v xml:space="preserve"> </v>
      </c>
      <c r="AN90" s="210"/>
      <c r="AO90" s="210"/>
      <c r="AP90" s="210"/>
      <c r="AQ90" s="30"/>
      <c r="AR90" s="31"/>
      <c r="AS90" s="216"/>
      <c r="AT90" s="217"/>
      <c r="AU90" s="56"/>
      <c r="AV90" s="56"/>
      <c r="AW90" s="56"/>
      <c r="AX90" s="56"/>
      <c r="AY90" s="56"/>
      <c r="AZ90" s="56"/>
      <c r="BA90" s="56"/>
      <c r="BB90" s="56"/>
      <c r="BC90" s="56"/>
      <c r="BD90" s="57"/>
      <c r="BE90" s="30"/>
    </row>
    <row r="91" spans="1:91" s="2" customFormat="1" ht="10.9" customHeight="1">
      <c r="A91" s="30"/>
      <c r="B91" s="31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1"/>
      <c r="AS91" s="216"/>
      <c r="AT91" s="217"/>
      <c r="AU91" s="56"/>
      <c r="AV91" s="56"/>
      <c r="AW91" s="56"/>
      <c r="AX91" s="56"/>
      <c r="AY91" s="56"/>
      <c r="AZ91" s="56"/>
      <c r="BA91" s="56"/>
      <c r="BB91" s="56"/>
      <c r="BC91" s="56"/>
      <c r="BD91" s="57"/>
      <c r="BE91" s="30"/>
    </row>
    <row r="92" spans="1:91" s="2" customFormat="1" ht="29.25" customHeight="1">
      <c r="A92" s="30"/>
      <c r="B92" s="31"/>
      <c r="C92" s="218" t="s">
        <v>55</v>
      </c>
      <c r="D92" s="219"/>
      <c r="E92" s="219"/>
      <c r="F92" s="219"/>
      <c r="G92" s="219"/>
      <c r="H92" s="58"/>
      <c r="I92" s="220" t="s">
        <v>56</v>
      </c>
      <c r="J92" s="219"/>
      <c r="K92" s="219"/>
      <c r="L92" s="219"/>
      <c r="M92" s="219"/>
      <c r="N92" s="219"/>
      <c r="O92" s="219"/>
      <c r="P92" s="219"/>
      <c r="Q92" s="219"/>
      <c r="R92" s="219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19"/>
      <c r="AF92" s="219"/>
      <c r="AG92" s="221" t="s">
        <v>57</v>
      </c>
      <c r="AH92" s="219"/>
      <c r="AI92" s="219"/>
      <c r="AJ92" s="219"/>
      <c r="AK92" s="219"/>
      <c r="AL92" s="219"/>
      <c r="AM92" s="219"/>
      <c r="AN92" s="220" t="s">
        <v>58</v>
      </c>
      <c r="AO92" s="219"/>
      <c r="AP92" s="222"/>
      <c r="AQ92" s="59" t="s">
        <v>59</v>
      </c>
      <c r="AR92" s="31"/>
      <c r="AS92" s="60" t="s">
        <v>60</v>
      </c>
      <c r="AT92" s="61" t="s">
        <v>61</v>
      </c>
      <c r="AU92" s="61" t="s">
        <v>62</v>
      </c>
      <c r="AV92" s="61" t="s">
        <v>63</v>
      </c>
      <c r="AW92" s="61" t="s">
        <v>64</v>
      </c>
      <c r="AX92" s="61" t="s">
        <v>65</v>
      </c>
      <c r="AY92" s="61" t="s">
        <v>66</v>
      </c>
      <c r="AZ92" s="61" t="s">
        <v>67</v>
      </c>
      <c r="BA92" s="61" t="s">
        <v>68</v>
      </c>
      <c r="BB92" s="61" t="s">
        <v>69</v>
      </c>
      <c r="BC92" s="61" t="s">
        <v>70</v>
      </c>
      <c r="BD92" s="62" t="s">
        <v>71</v>
      </c>
      <c r="BE92" s="30"/>
    </row>
    <row r="93" spans="1:91" s="2" customFormat="1" ht="10.9" customHeight="1">
      <c r="A93" s="30"/>
      <c r="B93" s="31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1"/>
      <c r="AS93" s="63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5"/>
      <c r="BE93" s="30"/>
    </row>
    <row r="94" spans="1:91" s="6" customFormat="1" ht="32.450000000000003" customHeight="1">
      <c r="B94" s="66"/>
      <c r="C94" s="67" t="s">
        <v>72</v>
      </c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226">
        <f>ROUND(AG95,2)</f>
        <v>0</v>
      </c>
      <c r="AH94" s="226"/>
      <c r="AI94" s="226"/>
      <c r="AJ94" s="226"/>
      <c r="AK94" s="226"/>
      <c r="AL94" s="226"/>
      <c r="AM94" s="226"/>
      <c r="AN94" s="227">
        <f>SUM(AG94,AT94)</f>
        <v>0</v>
      </c>
      <c r="AO94" s="227"/>
      <c r="AP94" s="227"/>
      <c r="AQ94" s="70" t="s">
        <v>1</v>
      </c>
      <c r="AR94" s="66"/>
      <c r="AS94" s="71">
        <f>ROUND(AS95,2)</f>
        <v>0</v>
      </c>
      <c r="AT94" s="72">
        <f>ROUND(SUM(AV94:AW94),2)</f>
        <v>0</v>
      </c>
      <c r="AU94" s="73">
        <f>ROUND(AU95,5)</f>
        <v>0</v>
      </c>
      <c r="AV94" s="72">
        <f>ROUND(AZ94*L29,2)</f>
        <v>0</v>
      </c>
      <c r="AW94" s="72">
        <f>ROUND(BA94*L30,2)</f>
        <v>0</v>
      </c>
      <c r="AX94" s="72">
        <f>ROUND(BB94*L29,2)</f>
        <v>0</v>
      </c>
      <c r="AY94" s="72">
        <f>ROUND(BC94*L30,2)</f>
        <v>0</v>
      </c>
      <c r="AZ94" s="72">
        <f>ROUND(AZ95,2)</f>
        <v>0</v>
      </c>
      <c r="BA94" s="72">
        <f>ROUND(BA95,2)</f>
        <v>0</v>
      </c>
      <c r="BB94" s="72">
        <f>ROUND(BB95,2)</f>
        <v>0</v>
      </c>
      <c r="BC94" s="72">
        <f>ROUND(BC95,2)</f>
        <v>0</v>
      </c>
      <c r="BD94" s="74">
        <f>ROUND(BD95,2)</f>
        <v>0</v>
      </c>
      <c r="BS94" s="75" t="s">
        <v>73</v>
      </c>
      <c r="BT94" s="75" t="s">
        <v>74</v>
      </c>
      <c r="BU94" s="76" t="s">
        <v>75</v>
      </c>
      <c r="BV94" s="75" t="s">
        <v>76</v>
      </c>
      <c r="BW94" s="75" t="s">
        <v>4</v>
      </c>
      <c r="BX94" s="75" t="s">
        <v>77</v>
      </c>
      <c r="CL94" s="75" t="s">
        <v>1</v>
      </c>
    </row>
    <row r="95" spans="1:91" s="7" customFormat="1" ht="16.5" customHeight="1">
      <c r="A95" s="77" t="s">
        <v>78</v>
      </c>
      <c r="B95" s="78"/>
      <c r="C95" s="79"/>
      <c r="D95" s="225" t="s">
        <v>79</v>
      </c>
      <c r="E95" s="225"/>
      <c r="F95" s="225"/>
      <c r="G95" s="225"/>
      <c r="H95" s="225"/>
      <c r="I95" s="80"/>
      <c r="J95" s="225" t="s">
        <v>80</v>
      </c>
      <c r="K95" s="225"/>
      <c r="L95" s="225"/>
      <c r="M95" s="225"/>
      <c r="N95" s="225"/>
      <c r="O95" s="225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5"/>
      <c r="AA95" s="225"/>
      <c r="AB95" s="225"/>
      <c r="AC95" s="225"/>
      <c r="AD95" s="225"/>
      <c r="AE95" s="225"/>
      <c r="AF95" s="225"/>
      <c r="AG95" s="223">
        <f>'1 - Verejné osvetlenie'!J30</f>
        <v>0</v>
      </c>
      <c r="AH95" s="224"/>
      <c r="AI95" s="224"/>
      <c r="AJ95" s="224"/>
      <c r="AK95" s="224"/>
      <c r="AL95" s="224"/>
      <c r="AM95" s="224"/>
      <c r="AN95" s="223">
        <f>SUM(AG95,AT95)</f>
        <v>0</v>
      </c>
      <c r="AO95" s="224"/>
      <c r="AP95" s="224"/>
      <c r="AQ95" s="81" t="s">
        <v>81</v>
      </c>
      <c r="AR95" s="78"/>
      <c r="AS95" s="82">
        <v>0</v>
      </c>
      <c r="AT95" s="83">
        <f>ROUND(SUM(AV95:AW95),2)</f>
        <v>0</v>
      </c>
      <c r="AU95" s="84">
        <f>'1 - Verejné osvetlenie'!P121</f>
        <v>0</v>
      </c>
      <c r="AV95" s="83">
        <f>'1 - Verejné osvetlenie'!J33</f>
        <v>0</v>
      </c>
      <c r="AW95" s="83">
        <f>'1 - Verejné osvetlenie'!J34</f>
        <v>0</v>
      </c>
      <c r="AX95" s="83">
        <f>'1 - Verejné osvetlenie'!J35</f>
        <v>0</v>
      </c>
      <c r="AY95" s="83">
        <f>'1 - Verejné osvetlenie'!J36</f>
        <v>0</v>
      </c>
      <c r="AZ95" s="83">
        <f>'1 - Verejné osvetlenie'!F33</f>
        <v>0</v>
      </c>
      <c r="BA95" s="83">
        <f>'1 - Verejné osvetlenie'!F34</f>
        <v>0</v>
      </c>
      <c r="BB95" s="83">
        <f>'1 - Verejné osvetlenie'!F35</f>
        <v>0</v>
      </c>
      <c r="BC95" s="83">
        <f>'1 - Verejné osvetlenie'!F36</f>
        <v>0</v>
      </c>
      <c r="BD95" s="85">
        <f>'1 - Verejné osvetlenie'!F37</f>
        <v>0</v>
      </c>
      <c r="BT95" s="86" t="s">
        <v>79</v>
      </c>
      <c r="BV95" s="86" t="s">
        <v>76</v>
      </c>
      <c r="BW95" s="86" t="s">
        <v>82</v>
      </c>
      <c r="BX95" s="86" t="s">
        <v>4</v>
      </c>
      <c r="CL95" s="86" t="s">
        <v>1</v>
      </c>
      <c r="CM95" s="86" t="s">
        <v>74</v>
      </c>
    </row>
    <row r="96" spans="1:91" s="2" customFormat="1" ht="30" customHeight="1">
      <c r="A96" s="30"/>
      <c r="B96" s="31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1"/>
      <c r="AS96" s="30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s="2" customFormat="1" ht="6.95" customHeight="1">
      <c r="A97" s="30"/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31"/>
      <c r="AS97" s="30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</sheetData>
  <mergeCells count="42">
    <mergeCell ref="L30:P30"/>
    <mergeCell ref="L31:P31"/>
    <mergeCell ref="L32:P32"/>
    <mergeCell ref="L33:P33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X35:AB35"/>
    <mergeCell ref="AK35:AO35"/>
    <mergeCell ref="AR2:BE2"/>
    <mergeCell ref="AM90:AP90"/>
    <mergeCell ref="L85:AO85"/>
    <mergeCell ref="AM87:AN87"/>
    <mergeCell ref="AM89:AP89"/>
    <mergeCell ref="AS89:AT91"/>
    <mergeCell ref="K5:AO5"/>
    <mergeCell ref="K6:AO6"/>
    <mergeCell ref="E14:AJ14"/>
    <mergeCell ref="E23:AN23"/>
    <mergeCell ref="L28:P28"/>
    <mergeCell ref="W28:AE28"/>
    <mergeCell ref="AK28:AO28"/>
    <mergeCell ref="L29:P29"/>
    <mergeCell ref="W31:AE31"/>
    <mergeCell ref="BE5:BE34"/>
    <mergeCell ref="AK26:AO26"/>
    <mergeCell ref="W29:AE29"/>
    <mergeCell ref="AK29:AO29"/>
    <mergeCell ref="W30:AE30"/>
    <mergeCell ref="AK30:AO30"/>
    <mergeCell ref="AK31:AO31"/>
    <mergeCell ref="W32:AE32"/>
    <mergeCell ref="AK32:AO32"/>
    <mergeCell ref="W33:AE33"/>
    <mergeCell ref="AK33:AO33"/>
  </mergeCells>
  <hyperlinks>
    <hyperlink ref="A95" location="'1 - Verejné osvetlenie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M177"/>
  <sheetViews>
    <sheetView showGridLines="0" tabSelected="1" topLeftCell="A104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9" width="20.1640625" style="87" customWidth="1"/>
    <col min="10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I2" s="87"/>
      <c r="L2" s="207" t="s">
        <v>5</v>
      </c>
      <c r="M2" s="208"/>
      <c r="N2" s="208"/>
      <c r="O2" s="208"/>
      <c r="P2" s="208"/>
      <c r="Q2" s="208"/>
      <c r="R2" s="208"/>
      <c r="S2" s="208"/>
      <c r="T2" s="208"/>
      <c r="U2" s="208"/>
      <c r="V2" s="208"/>
      <c r="AT2" s="15" t="s">
        <v>82</v>
      </c>
    </row>
    <row r="3" spans="1:46" s="1" customFormat="1" ht="6.95" customHeight="1">
      <c r="B3" s="16"/>
      <c r="C3" s="17"/>
      <c r="D3" s="17"/>
      <c r="E3" s="17"/>
      <c r="F3" s="17"/>
      <c r="G3" s="17"/>
      <c r="H3" s="17"/>
      <c r="I3" s="88"/>
      <c r="J3" s="17"/>
      <c r="K3" s="17"/>
      <c r="L3" s="18"/>
      <c r="AT3" s="15" t="s">
        <v>74</v>
      </c>
    </row>
    <row r="4" spans="1:46" s="1" customFormat="1" ht="24.95" customHeight="1">
      <c r="B4" s="18"/>
      <c r="D4" s="19" t="s">
        <v>83</v>
      </c>
      <c r="I4" s="87"/>
      <c r="L4" s="18"/>
      <c r="M4" s="89" t="s">
        <v>9</v>
      </c>
      <c r="AT4" s="15" t="s">
        <v>3</v>
      </c>
    </row>
    <row r="5" spans="1:46" s="1" customFormat="1" ht="6.95" customHeight="1">
      <c r="B5" s="18"/>
      <c r="I5" s="87"/>
      <c r="L5" s="18"/>
    </row>
    <row r="6" spans="1:46" s="1" customFormat="1" ht="12" customHeight="1">
      <c r="B6" s="18"/>
      <c r="D6" s="25" t="s">
        <v>15</v>
      </c>
      <c r="I6" s="87"/>
      <c r="L6" s="18"/>
    </row>
    <row r="7" spans="1:46" s="1" customFormat="1" ht="16.5" customHeight="1">
      <c r="B7" s="18"/>
      <c r="E7" s="235" t="str">
        <f>'Rekapitulácia stavby'!K6</f>
        <v>Cyklodoprava v meste Stará Ľubovňa</v>
      </c>
      <c r="F7" s="236"/>
      <c r="G7" s="236"/>
      <c r="H7" s="236"/>
      <c r="I7" s="87"/>
      <c r="L7" s="18"/>
    </row>
    <row r="8" spans="1:46" s="2" customFormat="1" ht="12" customHeight="1">
      <c r="A8" s="30"/>
      <c r="B8" s="31"/>
      <c r="C8" s="30"/>
      <c r="D8" s="25" t="s">
        <v>84</v>
      </c>
      <c r="E8" s="30"/>
      <c r="F8" s="30"/>
      <c r="G8" s="30"/>
      <c r="H8" s="30"/>
      <c r="I8" s="90"/>
      <c r="J8" s="30"/>
      <c r="K8" s="30"/>
      <c r="L8" s="4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</row>
    <row r="9" spans="1:46" s="2" customFormat="1" ht="16.5" customHeight="1">
      <c r="A9" s="30"/>
      <c r="B9" s="31"/>
      <c r="C9" s="30"/>
      <c r="D9" s="30"/>
      <c r="E9" s="211" t="s">
        <v>85</v>
      </c>
      <c r="F9" s="237"/>
      <c r="G9" s="237"/>
      <c r="H9" s="237"/>
      <c r="I9" s="90"/>
      <c r="J9" s="30"/>
      <c r="K9" s="30"/>
      <c r="L9" s="4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</row>
    <row r="10" spans="1:46" s="2" customFormat="1" ht="11.25">
      <c r="A10" s="30"/>
      <c r="B10" s="31"/>
      <c r="C10" s="30"/>
      <c r="D10" s="30"/>
      <c r="E10" s="30"/>
      <c r="F10" s="30"/>
      <c r="G10" s="30"/>
      <c r="H10" s="30"/>
      <c r="I10" s="90"/>
      <c r="J10" s="30"/>
      <c r="K10" s="30"/>
      <c r="L10" s="4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1:46" s="2" customFormat="1" ht="12" customHeight="1">
      <c r="A11" s="30"/>
      <c r="B11" s="31"/>
      <c r="C11" s="30"/>
      <c r="D11" s="25" t="s">
        <v>17</v>
      </c>
      <c r="E11" s="30"/>
      <c r="F11" s="23" t="s">
        <v>1</v>
      </c>
      <c r="G11" s="30"/>
      <c r="H11" s="30"/>
      <c r="I11" s="91" t="s">
        <v>18</v>
      </c>
      <c r="J11" s="23" t="s">
        <v>1</v>
      </c>
      <c r="K11" s="30"/>
      <c r="L11" s="4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</row>
    <row r="12" spans="1:46" s="2" customFormat="1" ht="12" customHeight="1">
      <c r="A12" s="30"/>
      <c r="B12" s="31"/>
      <c r="C12" s="30"/>
      <c r="D12" s="25" t="s">
        <v>19</v>
      </c>
      <c r="E12" s="30"/>
      <c r="F12" s="23" t="s">
        <v>20</v>
      </c>
      <c r="G12" s="30"/>
      <c r="H12" s="30"/>
      <c r="I12" s="91" t="s">
        <v>21</v>
      </c>
      <c r="J12" s="53">
        <f>'Rekapitulácia stavby'!AN8</f>
        <v>43902</v>
      </c>
      <c r="K12" s="30"/>
      <c r="L12" s="4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</row>
    <row r="13" spans="1:46" s="2" customFormat="1" ht="10.9" customHeight="1">
      <c r="A13" s="30"/>
      <c r="B13" s="31"/>
      <c r="C13" s="30"/>
      <c r="D13" s="30"/>
      <c r="E13" s="30"/>
      <c r="F13" s="30"/>
      <c r="G13" s="30"/>
      <c r="H13" s="30"/>
      <c r="I13" s="90"/>
      <c r="J13" s="30"/>
      <c r="K13" s="30"/>
      <c r="L13" s="4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46" s="2" customFormat="1" ht="12" customHeight="1">
      <c r="A14" s="30"/>
      <c r="B14" s="31"/>
      <c r="C14" s="30"/>
      <c r="D14" s="25" t="s">
        <v>22</v>
      </c>
      <c r="E14" s="30"/>
      <c r="F14" s="30"/>
      <c r="G14" s="30"/>
      <c r="H14" s="30"/>
      <c r="I14" s="91" t="s">
        <v>23</v>
      </c>
      <c r="J14" s="23" t="s">
        <v>1</v>
      </c>
      <c r="K14" s="30"/>
      <c r="L14" s="4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46" s="2" customFormat="1" ht="18" customHeight="1">
      <c r="A15" s="30"/>
      <c r="B15" s="31"/>
      <c r="C15" s="30"/>
      <c r="D15" s="30"/>
      <c r="E15" s="23" t="s">
        <v>24</v>
      </c>
      <c r="F15" s="30"/>
      <c r="G15" s="30"/>
      <c r="H15" s="30"/>
      <c r="I15" s="91" t="s">
        <v>25</v>
      </c>
      <c r="J15" s="23" t="s">
        <v>1</v>
      </c>
      <c r="K15" s="30"/>
      <c r="L15" s="4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spans="1:46" s="2" customFormat="1" ht="6.95" customHeight="1">
      <c r="A16" s="30"/>
      <c r="B16" s="31"/>
      <c r="C16" s="30"/>
      <c r="D16" s="30"/>
      <c r="E16" s="30"/>
      <c r="F16" s="30"/>
      <c r="G16" s="30"/>
      <c r="H16" s="30"/>
      <c r="I16" s="90"/>
      <c r="J16" s="30"/>
      <c r="K16" s="30"/>
      <c r="L16" s="4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s="2" customFormat="1" ht="12" customHeight="1">
      <c r="A17" s="30"/>
      <c r="B17" s="31"/>
      <c r="C17" s="30"/>
      <c r="D17" s="25" t="s">
        <v>26</v>
      </c>
      <c r="E17" s="30"/>
      <c r="F17" s="30"/>
      <c r="G17" s="30"/>
      <c r="H17" s="30"/>
      <c r="I17" s="91" t="s">
        <v>23</v>
      </c>
      <c r="J17" s="26" t="str">
        <f>'Rekapitulácia stavby'!AN13</f>
        <v>Vyplň údaj</v>
      </c>
      <c r="K17" s="30"/>
      <c r="L17" s="4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s="2" customFormat="1" ht="18" customHeight="1">
      <c r="A18" s="30"/>
      <c r="B18" s="31"/>
      <c r="C18" s="30"/>
      <c r="D18" s="30"/>
      <c r="E18" s="238" t="str">
        <f>'Rekapitulácia stavby'!E14</f>
        <v>Vyplň údaj</v>
      </c>
      <c r="F18" s="228"/>
      <c r="G18" s="228"/>
      <c r="H18" s="228"/>
      <c r="I18" s="91" t="s">
        <v>25</v>
      </c>
      <c r="J18" s="26" t="str">
        <f>'Rekapitulácia stavby'!AN14</f>
        <v>Vyplň údaj</v>
      </c>
      <c r="K18" s="30"/>
      <c r="L18" s="4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s="2" customFormat="1" ht="6.95" customHeight="1">
      <c r="A19" s="30"/>
      <c r="B19" s="31"/>
      <c r="C19" s="30"/>
      <c r="D19" s="30"/>
      <c r="E19" s="30"/>
      <c r="F19" s="30"/>
      <c r="G19" s="30"/>
      <c r="H19" s="30"/>
      <c r="I19" s="90"/>
      <c r="J19" s="30"/>
      <c r="K19" s="30"/>
      <c r="L19" s="4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</row>
    <row r="20" spans="1:31" s="2" customFormat="1" ht="12" customHeight="1">
      <c r="A20" s="30"/>
      <c r="B20" s="31"/>
      <c r="C20" s="30"/>
      <c r="D20" s="25" t="s">
        <v>28</v>
      </c>
      <c r="E20" s="30"/>
      <c r="F20" s="30"/>
      <c r="G20" s="30"/>
      <c r="H20" s="30"/>
      <c r="I20" s="91" t="s">
        <v>23</v>
      </c>
      <c r="J20" s="23" t="s">
        <v>1</v>
      </c>
      <c r="K20" s="30"/>
      <c r="L20" s="4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spans="1:31" s="2" customFormat="1" ht="18" customHeight="1">
      <c r="A21" s="30"/>
      <c r="B21" s="31"/>
      <c r="C21" s="30"/>
      <c r="D21" s="30"/>
      <c r="E21" s="23" t="s">
        <v>29</v>
      </c>
      <c r="F21" s="30"/>
      <c r="G21" s="30"/>
      <c r="H21" s="30"/>
      <c r="I21" s="91" t="s">
        <v>25</v>
      </c>
      <c r="J21" s="23" t="s">
        <v>1</v>
      </c>
      <c r="K21" s="30"/>
      <c r="L21" s="4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s="2" customFormat="1" ht="6.95" customHeight="1">
      <c r="A22" s="30"/>
      <c r="B22" s="31"/>
      <c r="C22" s="30"/>
      <c r="D22" s="30"/>
      <c r="E22" s="30"/>
      <c r="F22" s="30"/>
      <c r="G22" s="30"/>
      <c r="H22" s="30"/>
      <c r="I22" s="90"/>
      <c r="J22" s="30"/>
      <c r="K22" s="30"/>
      <c r="L22" s="4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 s="2" customFormat="1" ht="12" customHeight="1">
      <c r="A23" s="30"/>
      <c r="B23" s="31"/>
      <c r="C23" s="30"/>
      <c r="D23" s="25" t="s">
        <v>31</v>
      </c>
      <c r="E23" s="30"/>
      <c r="F23" s="30"/>
      <c r="G23" s="30"/>
      <c r="H23" s="30"/>
      <c r="I23" s="91" t="s">
        <v>23</v>
      </c>
      <c r="J23" s="23" t="str">
        <f>IF('Rekapitulácia stavby'!AN19="","",'Rekapitulácia stavby'!AN19)</f>
        <v/>
      </c>
      <c r="K23" s="30"/>
      <c r="L23" s="4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 s="2" customFormat="1" ht="18" customHeight="1">
      <c r="A24" s="30"/>
      <c r="B24" s="31"/>
      <c r="C24" s="30"/>
      <c r="D24" s="30"/>
      <c r="E24" s="23" t="str">
        <f>IF('Rekapitulácia stavby'!E20="","",'Rekapitulácia stavby'!E20)</f>
        <v xml:space="preserve"> </v>
      </c>
      <c r="F24" s="30"/>
      <c r="G24" s="30"/>
      <c r="H24" s="30"/>
      <c r="I24" s="91" t="s">
        <v>25</v>
      </c>
      <c r="J24" s="23" t="str">
        <f>IF('Rekapitulácia stavby'!AN20="","",'Rekapitulácia stavby'!AN20)</f>
        <v/>
      </c>
      <c r="K24" s="30"/>
      <c r="L24" s="4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 s="2" customFormat="1" ht="6.95" customHeight="1">
      <c r="A25" s="30"/>
      <c r="B25" s="31"/>
      <c r="C25" s="30"/>
      <c r="D25" s="30"/>
      <c r="E25" s="30"/>
      <c r="F25" s="30"/>
      <c r="G25" s="30"/>
      <c r="H25" s="30"/>
      <c r="I25" s="90"/>
      <c r="J25" s="30"/>
      <c r="K25" s="30"/>
      <c r="L25" s="4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 s="2" customFormat="1" ht="12" customHeight="1">
      <c r="A26" s="30"/>
      <c r="B26" s="31"/>
      <c r="C26" s="30"/>
      <c r="D26" s="25" t="s">
        <v>33</v>
      </c>
      <c r="E26" s="30"/>
      <c r="F26" s="30"/>
      <c r="G26" s="30"/>
      <c r="H26" s="30"/>
      <c r="I26" s="90"/>
      <c r="J26" s="30"/>
      <c r="K26" s="30"/>
      <c r="L26" s="4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 s="8" customFormat="1" ht="16.5" customHeight="1">
      <c r="A27" s="92"/>
      <c r="B27" s="93"/>
      <c r="C27" s="92"/>
      <c r="D27" s="92"/>
      <c r="E27" s="232" t="s">
        <v>1</v>
      </c>
      <c r="F27" s="232"/>
      <c r="G27" s="232"/>
      <c r="H27" s="232"/>
      <c r="I27" s="94"/>
      <c r="J27" s="92"/>
      <c r="K27" s="92"/>
      <c r="L27" s="95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</row>
    <row r="28" spans="1:31" s="2" customFormat="1" ht="6.95" customHeight="1">
      <c r="A28" s="30"/>
      <c r="B28" s="31"/>
      <c r="C28" s="30"/>
      <c r="D28" s="30"/>
      <c r="E28" s="30"/>
      <c r="F28" s="30"/>
      <c r="G28" s="30"/>
      <c r="H28" s="30"/>
      <c r="I28" s="90"/>
      <c r="J28" s="30"/>
      <c r="K28" s="30"/>
      <c r="L28" s="4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s="2" customFormat="1" ht="6.95" customHeight="1">
      <c r="A29" s="30"/>
      <c r="B29" s="31"/>
      <c r="C29" s="30"/>
      <c r="D29" s="64"/>
      <c r="E29" s="64"/>
      <c r="F29" s="64"/>
      <c r="G29" s="64"/>
      <c r="H29" s="64"/>
      <c r="I29" s="96"/>
      <c r="J29" s="64"/>
      <c r="K29" s="64"/>
      <c r="L29" s="4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</row>
    <row r="30" spans="1:31" s="2" customFormat="1" ht="25.35" customHeight="1">
      <c r="A30" s="30"/>
      <c r="B30" s="31"/>
      <c r="C30" s="30"/>
      <c r="D30" s="97" t="s">
        <v>34</v>
      </c>
      <c r="E30" s="30"/>
      <c r="F30" s="30"/>
      <c r="G30" s="30"/>
      <c r="H30" s="30"/>
      <c r="I30" s="90"/>
      <c r="J30" s="69">
        <f>ROUND(J121, 2)</f>
        <v>0</v>
      </c>
      <c r="K30" s="30"/>
      <c r="L30" s="4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 s="2" customFormat="1" ht="6.95" customHeight="1">
      <c r="A31" s="30"/>
      <c r="B31" s="31"/>
      <c r="C31" s="30"/>
      <c r="D31" s="64"/>
      <c r="E31" s="64"/>
      <c r="F31" s="64"/>
      <c r="G31" s="64"/>
      <c r="H31" s="64"/>
      <c r="I31" s="96"/>
      <c r="J31" s="64"/>
      <c r="K31" s="64"/>
      <c r="L31" s="4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</row>
    <row r="32" spans="1:31" s="2" customFormat="1" ht="14.45" customHeight="1">
      <c r="A32" s="30"/>
      <c r="B32" s="31"/>
      <c r="C32" s="30"/>
      <c r="D32" s="30"/>
      <c r="E32" s="30"/>
      <c r="F32" s="34" t="s">
        <v>36</v>
      </c>
      <c r="G32" s="30"/>
      <c r="H32" s="30"/>
      <c r="I32" s="98" t="s">
        <v>35</v>
      </c>
      <c r="J32" s="34" t="s">
        <v>37</v>
      </c>
      <c r="K32" s="30"/>
      <c r="L32" s="4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1" s="2" customFormat="1" ht="14.45" customHeight="1">
      <c r="A33" s="30"/>
      <c r="B33" s="31"/>
      <c r="C33" s="30"/>
      <c r="D33" s="99" t="s">
        <v>38</v>
      </c>
      <c r="E33" s="25" t="s">
        <v>39</v>
      </c>
      <c r="F33" s="100">
        <f>ROUND((SUM(BE121:BE176)),  2)</f>
        <v>0</v>
      </c>
      <c r="G33" s="30"/>
      <c r="H33" s="30"/>
      <c r="I33" s="101">
        <v>0.2</v>
      </c>
      <c r="J33" s="100">
        <f>ROUND(((SUM(BE121:BE176))*I33),  2)</f>
        <v>0</v>
      </c>
      <c r="K33" s="30"/>
      <c r="L33" s="4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</row>
    <row r="34" spans="1:31" s="2" customFormat="1" ht="14.45" customHeight="1">
      <c r="A34" s="30"/>
      <c r="B34" s="31"/>
      <c r="C34" s="30"/>
      <c r="D34" s="30"/>
      <c r="E34" s="25" t="s">
        <v>40</v>
      </c>
      <c r="F34" s="100">
        <f>ROUND((SUM(BF121:BF176)),  2)</f>
        <v>0</v>
      </c>
      <c r="G34" s="30"/>
      <c r="H34" s="30"/>
      <c r="I34" s="101">
        <v>0.2</v>
      </c>
      <c r="J34" s="100">
        <f>ROUND(((SUM(BF121:BF176))*I34),  2)</f>
        <v>0</v>
      </c>
      <c r="K34" s="30"/>
      <c r="L34" s="4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1" s="2" customFormat="1" ht="14.45" hidden="1" customHeight="1">
      <c r="A35" s="30"/>
      <c r="B35" s="31"/>
      <c r="C35" s="30"/>
      <c r="D35" s="30"/>
      <c r="E35" s="25" t="s">
        <v>41</v>
      </c>
      <c r="F35" s="100">
        <f>ROUND((SUM(BG121:BG176)),  2)</f>
        <v>0</v>
      </c>
      <c r="G35" s="30"/>
      <c r="H35" s="30"/>
      <c r="I35" s="101">
        <v>0.2</v>
      </c>
      <c r="J35" s="100">
        <f>0</f>
        <v>0</v>
      </c>
      <c r="K35" s="30"/>
      <c r="L35" s="4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1" s="2" customFormat="1" ht="14.45" hidden="1" customHeight="1">
      <c r="A36" s="30"/>
      <c r="B36" s="31"/>
      <c r="C36" s="30"/>
      <c r="D36" s="30"/>
      <c r="E36" s="25" t="s">
        <v>42</v>
      </c>
      <c r="F36" s="100">
        <f>ROUND((SUM(BH121:BH176)),  2)</f>
        <v>0</v>
      </c>
      <c r="G36" s="30"/>
      <c r="H36" s="30"/>
      <c r="I36" s="101">
        <v>0.2</v>
      </c>
      <c r="J36" s="100">
        <f>0</f>
        <v>0</v>
      </c>
      <c r="K36" s="30"/>
      <c r="L36" s="4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spans="1:31" s="2" customFormat="1" ht="14.45" hidden="1" customHeight="1">
      <c r="A37" s="30"/>
      <c r="B37" s="31"/>
      <c r="C37" s="30"/>
      <c r="D37" s="30"/>
      <c r="E37" s="25" t="s">
        <v>43</v>
      </c>
      <c r="F37" s="100">
        <f>ROUND((SUM(BI121:BI176)),  2)</f>
        <v>0</v>
      </c>
      <c r="G37" s="30"/>
      <c r="H37" s="30"/>
      <c r="I37" s="101">
        <v>0</v>
      </c>
      <c r="J37" s="100">
        <f>0</f>
        <v>0</v>
      </c>
      <c r="K37" s="30"/>
      <c r="L37" s="4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1" s="2" customFormat="1" ht="6.95" customHeight="1">
      <c r="A38" s="30"/>
      <c r="B38" s="31"/>
      <c r="C38" s="30"/>
      <c r="D38" s="30"/>
      <c r="E38" s="30"/>
      <c r="F38" s="30"/>
      <c r="G38" s="30"/>
      <c r="H38" s="30"/>
      <c r="I38" s="90"/>
      <c r="J38" s="30"/>
      <c r="K38" s="30"/>
      <c r="L38" s="4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</row>
    <row r="39" spans="1:31" s="2" customFormat="1" ht="25.35" customHeight="1">
      <c r="A39" s="30"/>
      <c r="B39" s="31"/>
      <c r="C39" s="102"/>
      <c r="D39" s="103" t="s">
        <v>44</v>
      </c>
      <c r="E39" s="58"/>
      <c r="F39" s="58"/>
      <c r="G39" s="104" t="s">
        <v>45</v>
      </c>
      <c r="H39" s="105" t="s">
        <v>46</v>
      </c>
      <c r="I39" s="106"/>
      <c r="J39" s="107">
        <f>SUM(J30:J37)</f>
        <v>0</v>
      </c>
      <c r="K39" s="108"/>
      <c r="L39" s="4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</row>
    <row r="40" spans="1:31" s="2" customFormat="1" ht="14.45" customHeight="1">
      <c r="A40" s="30"/>
      <c r="B40" s="31"/>
      <c r="C40" s="30"/>
      <c r="D40" s="30"/>
      <c r="E40" s="30"/>
      <c r="F40" s="30"/>
      <c r="G40" s="30"/>
      <c r="H40" s="30"/>
      <c r="I40" s="90"/>
      <c r="J40" s="30"/>
      <c r="K40" s="30"/>
      <c r="L40" s="4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</row>
    <row r="41" spans="1:31" s="1" customFormat="1" ht="14.45" customHeight="1">
      <c r="B41" s="18"/>
      <c r="I41" s="87"/>
      <c r="L41" s="18"/>
    </row>
    <row r="42" spans="1:31" s="1" customFormat="1" ht="14.45" customHeight="1">
      <c r="B42" s="18"/>
      <c r="I42" s="87"/>
      <c r="L42" s="18"/>
    </row>
    <row r="43" spans="1:31" s="1" customFormat="1" ht="14.45" customHeight="1">
      <c r="B43" s="18"/>
      <c r="I43" s="87"/>
      <c r="L43" s="18"/>
    </row>
    <row r="44" spans="1:31" s="1" customFormat="1" ht="14.45" customHeight="1">
      <c r="B44" s="18"/>
      <c r="I44" s="87"/>
      <c r="L44" s="18"/>
    </row>
    <row r="45" spans="1:31" s="1" customFormat="1" ht="14.45" customHeight="1">
      <c r="B45" s="18"/>
      <c r="I45" s="87"/>
      <c r="L45" s="18"/>
    </row>
    <row r="46" spans="1:31" s="1" customFormat="1" ht="14.45" customHeight="1">
      <c r="B46" s="18"/>
      <c r="I46" s="87"/>
      <c r="L46" s="18"/>
    </row>
    <row r="47" spans="1:31" s="1" customFormat="1" ht="14.45" customHeight="1">
      <c r="B47" s="18"/>
      <c r="I47" s="87"/>
      <c r="L47" s="18"/>
    </row>
    <row r="48" spans="1:31" s="1" customFormat="1" ht="14.45" customHeight="1">
      <c r="B48" s="18"/>
      <c r="I48" s="87"/>
      <c r="L48" s="18"/>
    </row>
    <row r="49" spans="1:31" s="1" customFormat="1" ht="14.45" customHeight="1">
      <c r="B49" s="18"/>
      <c r="I49" s="87"/>
      <c r="L49" s="18"/>
    </row>
    <row r="50" spans="1:31" s="2" customFormat="1" ht="14.45" customHeight="1">
      <c r="B50" s="40"/>
      <c r="D50" s="41" t="s">
        <v>47</v>
      </c>
      <c r="E50" s="42"/>
      <c r="F50" s="42"/>
      <c r="G50" s="41" t="s">
        <v>48</v>
      </c>
      <c r="H50" s="42"/>
      <c r="I50" s="109"/>
      <c r="J50" s="42"/>
      <c r="K50" s="42"/>
      <c r="L50" s="40"/>
    </row>
    <row r="51" spans="1:31" ht="11.25">
      <c r="B51" s="18"/>
      <c r="L51" s="18"/>
    </row>
    <row r="52" spans="1:31" ht="11.25">
      <c r="B52" s="18"/>
      <c r="L52" s="18"/>
    </row>
    <row r="53" spans="1:31" ht="11.25">
      <c r="B53" s="18"/>
      <c r="L53" s="18"/>
    </row>
    <row r="54" spans="1:31" ht="11.25">
      <c r="B54" s="18"/>
      <c r="L54" s="18"/>
    </row>
    <row r="55" spans="1:31" ht="11.25">
      <c r="B55" s="18"/>
      <c r="L55" s="18"/>
    </row>
    <row r="56" spans="1:31" ht="11.25">
      <c r="B56" s="18"/>
      <c r="L56" s="18"/>
    </row>
    <row r="57" spans="1:31" ht="11.25">
      <c r="B57" s="18"/>
      <c r="L57" s="18"/>
    </row>
    <row r="58" spans="1:31" ht="11.25">
      <c r="B58" s="18"/>
      <c r="L58" s="18"/>
    </row>
    <row r="59" spans="1:31" ht="11.25">
      <c r="B59" s="18"/>
      <c r="L59" s="18"/>
    </row>
    <row r="60" spans="1:31" ht="11.25">
      <c r="B60" s="18"/>
      <c r="L60" s="18"/>
    </row>
    <row r="61" spans="1:31" s="2" customFormat="1" ht="12.75">
      <c r="A61" s="30"/>
      <c r="B61" s="31"/>
      <c r="C61" s="30"/>
      <c r="D61" s="43" t="s">
        <v>49</v>
      </c>
      <c r="E61" s="33"/>
      <c r="F61" s="110" t="s">
        <v>50</v>
      </c>
      <c r="G61" s="43" t="s">
        <v>49</v>
      </c>
      <c r="H61" s="33"/>
      <c r="I61" s="111"/>
      <c r="J61" s="112" t="s">
        <v>50</v>
      </c>
      <c r="K61" s="33"/>
      <c r="L61" s="4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</row>
    <row r="62" spans="1:31" ht="11.25">
      <c r="B62" s="18"/>
      <c r="L62" s="18"/>
    </row>
    <row r="63" spans="1:31" ht="11.25">
      <c r="B63" s="18"/>
      <c r="L63" s="18"/>
    </row>
    <row r="64" spans="1:31" ht="11.25">
      <c r="B64" s="18"/>
      <c r="L64" s="18"/>
    </row>
    <row r="65" spans="1:31" s="2" customFormat="1" ht="12.75">
      <c r="A65" s="30"/>
      <c r="B65" s="31"/>
      <c r="C65" s="30"/>
      <c r="D65" s="41" t="s">
        <v>51</v>
      </c>
      <c r="E65" s="44"/>
      <c r="F65" s="44"/>
      <c r="G65" s="41" t="s">
        <v>52</v>
      </c>
      <c r="H65" s="44"/>
      <c r="I65" s="113"/>
      <c r="J65" s="44"/>
      <c r="K65" s="44"/>
      <c r="L65" s="4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</row>
    <row r="66" spans="1:31" ht="11.25">
      <c r="B66" s="18"/>
      <c r="L66" s="18"/>
    </row>
    <row r="67" spans="1:31" ht="11.25">
      <c r="B67" s="18"/>
      <c r="L67" s="18"/>
    </row>
    <row r="68" spans="1:31" ht="11.25">
      <c r="B68" s="18"/>
      <c r="L68" s="18"/>
    </row>
    <row r="69" spans="1:31" ht="11.25">
      <c r="B69" s="18"/>
      <c r="L69" s="18"/>
    </row>
    <row r="70" spans="1:31" ht="11.25">
      <c r="B70" s="18"/>
      <c r="L70" s="18"/>
    </row>
    <row r="71" spans="1:31" ht="11.25">
      <c r="B71" s="18"/>
      <c r="L71" s="18"/>
    </row>
    <row r="72" spans="1:31" ht="11.25">
      <c r="B72" s="18"/>
      <c r="L72" s="18"/>
    </row>
    <row r="73" spans="1:31" ht="11.25">
      <c r="B73" s="18"/>
      <c r="L73" s="18"/>
    </row>
    <row r="74" spans="1:31" ht="11.25">
      <c r="B74" s="18"/>
      <c r="L74" s="18"/>
    </row>
    <row r="75" spans="1:31" ht="11.25">
      <c r="B75" s="18"/>
      <c r="L75" s="18"/>
    </row>
    <row r="76" spans="1:31" s="2" customFormat="1" ht="12.75">
      <c r="A76" s="30"/>
      <c r="B76" s="31"/>
      <c r="C76" s="30"/>
      <c r="D76" s="43" t="s">
        <v>49</v>
      </c>
      <c r="E76" s="33"/>
      <c r="F76" s="110" t="s">
        <v>50</v>
      </c>
      <c r="G76" s="43" t="s">
        <v>49</v>
      </c>
      <c r="H76" s="33"/>
      <c r="I76" s="111"/>
      <c r="J76" s="112" t="s">
        <v>50</v>
      </c>
      <c r="K76" s="33"/>
      <c r="L76" s="4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</row>
    <row r="77" spans="1:31" s="2" customFormat="1" ht="14.45" customHeight="1">
      <c r="A77" s="30"/>
      <c r="B77" s="45"/>
      <c r="C77" s="46"/>
      <c r="D77" s="46"/>
      <c r="E77" s="46"/>
      <c r="F77" s="46"/>
      <c r="G77" s="46"/>
      <c r="H77" s="46"/>
      <c r="I77" s="114"/>
      <c r="J77" s="46"/>
      <c r="K77" s="46"/>
      <c r="L77" s="4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</row>
    <row r="81" spans="1:47" s="2" customFormat="1" ht="6.95" customHeight="1">
      <c r="A81" s="30"/>
      <c r="B81" s="47"/>
      <c r="C81" s="48"/>
      <c r="D81" s="48"/>
      <c r="E81" s="48"/>
      <c r="F81" s="48"/>
      <c r="G81" s="48"/>
      <c r="H81" s="48"/>
      <c r="I81" s="115"/>
      <c r="J81" s="48"/>
      <c r="K81" s="48"/>
      <c r="L81" s="4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</row>
    <row r="82" spans="1:47" s="2" customFormat="1" ht="24.95" customHeight="1">
      <c r="A82" s="30"/>
      <c r="B82" s="31"/>
      <c r="C82" s="19" t="s">
        <v>86</v>
      </c>
      <c r="D82" s="30"/>
      <c r="E82" s="30"/>
      <c r="F82" s="30"/>
      <c r="G82" s="30"/>
      <c r="H82" s="30"/>
      <c r="I82" s="90"/>
      <c r="J82" s="30"/>
      <c r="K82" s="30"/>
      <c r="L82" s="4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47" s="2" customFormat="1" ht="6.95" customHeight="1">
      <c r="A83" s="30"/>
      <c r="B83" s="31"/>
      <c r="C83" s="30"/>
      <c r="D83" s="30"/>
      <c r="E83" s="30"/>
      <c r="F83" s="30"/>
      <c r="G83" s="30"/>
      <c r="H83" s="30"/>
      <c r="I83" s="90"/>
      <c r="J83" s="30"/>
      <c r="K83" s="30"/>
      <c r="L83" s="4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</row>
    <row r="84" spans="1:47" s="2" customFormat="1" ht="12" customHeight="1">
      <c r="A84" s="30"/>
      <c r="B84" s="31"/>
      <c r="C84" s="25" t="s">
        <v>15</v>
      </c>
      <c r="D84" s="30"/>
      <c r="E84" s="30"/>
      <c r="F84" s="30"/>
      <c r="G84" s="30"/>
      <c r="H84" s="30"/>
      <c r="I84" s="90"/>
      <c r="J84" s="30"/>
      <c r="K84" s="30"/>
      <c r="L84" s="4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</row>
    <row r="85" spans="1:47" s="2" customFormat="1" ht="16.5" customHeight="1">
      <c r="A85" s="30"/>
      <c r="B85" s="31"/>
      <c r="C85" s="30"/>
      <c r="D85" s="30"/>
      <c r="E85" s="235" t="str">
        <f>E7</f>
        <v>Cyklodoprava v meste Stará Ľubovňa</v>
      </c>
      <c r="F85" s="236"/>
      <c r="G85" s="236"/>
      <c r="H85" s="236"/>
      <c r="I85" s="90"/>
      <c r="J85" s="30"/>
      <c r="K85" s="30"/>
      <c r="L85" s="4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</row>
    <row r="86" spans="1:47" s="2" customFormat="1" ht="12" customHeight="1">
      <c r="A86" s="30"/>
      <c r="B86" s="31"/>
      <c r="C86" s="25" t="s">
        <v>84</v>
      </c>
      <c r="D86" s="30"/>
      <c r="E86" s="30"/>
      <c r="F86" s="30"/>
      <c r="G86" s="30"/>
      <c r="H86" s="30"/>
      <c r="I86" s="90"/>
      <c r="J86" s="30"/>
      <c r="K86" s="30"/>
      <c r="L86" s="4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</row>
    <row r="87" spans="1:47" s="2" customFormat="1" ht="16.5" customHeight="1">
      <c r="A87" s="30"/>
      <c r="B87" s="31"/>
      <c r="C87" s="30"/>
      <c r="D87" s="30"/>
      <c r="E87" s="211" t="str">
        <f>E9</f>
        <v>1 - Verejné osvetlenie</v>
      </c>
      <c r="F87" s="237"/>
      <c r="G87" s="237"/>
      <c r="H87" s="237"/>
      <c r="I87" s="90"/>
      <c r="J87" s="30"/>
      <c r="K87" s="30"/>
      <c r="L87" s="4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</row>
    <row r="88" spans="1:47" s="2" customFormat="1" ht="6.95" customHeight="1">
      <c r="A88" s="30"/>
      <c r="B88" s="31"/>
      <c r="C88" s="30"/>
      <c r="D88" s="30"/>
      <c r="E88" s="30"/>
      <c r="F88" s="30"/>
      <c r="G88" s="30"/>
      <c r="H88" s="30"/>
      <c r="I88" s="90"/>
      <c r="J88" s="30"/>
      <c r="K88" s="30"/>
      <c r="L88" s="4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</row>
    <row r="89" spans="1:47" s="2" customFormat="1" ht="12" customHeight="1">
      <c r="A89" s="30"/>
      <c r="B89" s="31"/>
      <c r="C89" s="25" t="s">
        <v>19</v>
      </c>
      <c r="D89" s="30"/>
      <c r="E89" s="30"/>
      <c r="F89" s="23" t="str">
        <f>F12</f>
        <v>Stará Ľubovňa</v>
      </c>
      <c r="G89" s="30"/>
      <c r="H89" s="30"/>
      <c r="I89" s="91" t="s">
        <v>21</v>
      </c>
      <c r="J89" s="53">
        <f>IF(J12="","",J12)</f>
        <v>43902</v>
      </c>
      <c r="K89" s="30"/>
      <c r="L89" s="4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</row>
    <row r="90" spans="1:47" s="2" customFormat="1" ht="6.95" customHeight="1">
      <c r="A90" s="30"/>
      <c r="B90" s="31"/>
      <c r="C90" s="30"/>
      <c r="D90" s="30"/>
      <c r="E90" s="30"/>
      <c r="F90" s="30"/>
      <c r="G90" s="30"/>
      <c r="H90" s="30"/>
      <c r="I90" s="90"/>
      <c r="J90" s="30"/>
      <c r="K90" s="30"/>
      <c r="L90" s="4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</row>
    <row r="91" spans="1:47" s="2" customFormat="1" ht="15.2" customHeight="1">
      <c r="A91" s="30"/>
      <c r="B91" s="31"/>
      <c r="C91" s="25" t="s">
        <v>22</v>
      </c>
      <c r="D91" s="30"/>
      <c r="E91" s="30"/>
      <c r="F91" s="23" t="str">
        <f>E15</f>
        <v>Mesto Stará Ľubovňa, Obchodná 1, 06401 Stará Ľubov</v>
      </c>
      <c r="G91" s="30"/>
      <c r="H91" s="30"/>
      <c r="I91" s="91" t="s">
        <v>28</v>
      </c>
      <c r="J91" s="28" t="str">
        <f>E21</f>
        <v>Ing. Rudolf Dubjel</v>
      </c>
      <c r="K91" s="30"/>
      <c r="L91" s="4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</row>
    <row r="92" spans="1:47" s="2" customFormat="1" ht="15.2" customHeight="1">
      <c r="A92" s="30"/>
      <c r="B92" s="31"/>
      <c r="C92" s="25" t="s">
        <v>26</v>
      </c>
      <c r="D92" s="30"/>
      <c r="E92" s="30"/>
      <c r="F92" s="23" t="str">
        <f>IF(E18="","",E18)</f>
        <v>Vyplň údaj</v>
      </c>
      <c r="G92" s="30"/>
      <c r="H92" s="30"/>
      <c r="I92" s="91" t="s">
        <v>31</v>
      </c>
      <c r="J92" s="28" t="str">
        <f>E24</f>
        <v xml:space="preserve"> </v>
      </c>
      <c r="K92" s="30"/>
      <c r="L92" s="4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</row>
    <row r="93" spans="1:47" s="2" customFormat="1" ht="10.35" customHeight="1">
      <c r="A93" s="30"/>
      <c r="B93" s="31"/>
      <c r="C93" s="30"/>
      <c r="D93" s="30"/>
      <c r="E93" s="30"/>
      <c r="F93" s="30"/>
      <c r="G93" s="30"/>
      <c r="H93" s="30"/>
      <c r="I93" s="90"/>
      <c r="J93" s="30"/>
      <c r="K93" s="30"/>
      <c r="L93" s="4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</row>
    <row r="94" spans="1:47" s="2" customFormat="1" ht="29.25" customHeight="1">
      <c r="A94" s="30"/>
      <c r="B94" s="31"/>
      <c r="C94" s="116" t="s">
        <v>87</v>
      </c>
      <c r="D94" s="102"/>
      <c r="E94" s="102"/>
      <c r="F94" s="102"/>
      <c r="G94" s="102"/>
      <c r="H94" s="102"/>
      <c r="I94" s="117"/>
      <c r="J94" s="118" t="s">
        <v>88</v>
      </c>
      <c r="K94" s="102"/>
      <c r="L94" s="4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</row>
    <row r="95" spans="1:47" s="2" customFormat="1" ht="10.35" customHeight="1">
      <c r="A95" s="30"/>
      <c r="B95" s="31"/>
      <c r="C95" s="30"/>
      <c r="D95" s="30"/>
      <c r="E95" s="30"/>
      <c r="F95" s="30"/>
      <c r="G95" s="30"/>
      <c r="H95" s="30"/>
      <c r="I95" s="90"/>
      <c r="J95" s="30"/>
      <c r="K95" s="30"/>
      <c r="L95" s="4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</row>
    <row r="96" spans="1:47" s="2" customFormat="1" ht="22.9" customHeight="1">
      <c r="A96" s="30"/>
      <c r="B96" s="31"/>
      <c r="C96" s="119" t="s">
        <v>89</v>
      </c>
      <c r="D96" s="30"/>
      <c r="E96" s="30"/>
      <c r="F96" s="30"/>
      <c r="G96" s="30"/>
      <c r="H96" s="30"/>
      <c r="I96" s="90"/>
      <c r="J96" s="69">
        <f>J121</f>
        <v>0</v>
      </c>
      <c r="K96" s="30"/>
      <c r="L96" s="4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U96" s="15" t="s">
        <v>90</v>
      </c>
    </row>
    <row r="97" spans="1:31" s="9" customFormat="1" ht="24.95" customHeight="1">
      <c r="B97" s="120"/>
      <c r="D97" s="121" t="s">
        <v>91</v>
      </c>
      <c r="E97" s="122"/>
      <c r="F97" s="122"/>
      <c r="G97" s="122"/>
      <c r="H97" s="122"/>
      <c r="I97" s="123"/>
      <c r="J97" s="124">
        <f>J122</f>
        <v>0</v>
      </c>
      <c r="L97" s="120"/>
    </row>
    <row r="98" spans="1:31" s="10" customFormat="1" ht="19.899999999999999" customHeight="1">
      <c r="B98" s="125"/>
      <c r="D98" s="126" t="s">
        <v>92</v>
      </c>
      <c r="E98" s="127"/>
      <c r="F98" s="127"/>
      <c r="G98" s="127"/>
      <c r="H98" s="127"/>
      <c r="I98" s="128"/>
      <c r="J98" s="129">
        <f>J123</f>
        <v>0</v>
      </c>
      <c r="L98" s="125"/>
    </row>
    <row r="99" spans="1:31" s="10" customFormat="1" ht="19.899999999999999" customHeight="1">
      <c r="B99" s="125"/>
      <c r="D99" s="126" t="s">
        <v>93</v>
      </c>
      <c r="E99" s="127"/>
      <c r="F99" s="127"/>
      <c r="G99" s="127"/>
      <c r="H99" s="127"/>
      <c r="I99" s="128"/>
      <c r="J99" s="129">
        <f>J153</f>
        <v>0</v>
      </c>
      <c r="L99" s="125"/>
    </row>
    <row r="100" spans="1:31" s="9" customFormat="1" ht="24.95" customHeight="1">
      <c r="B100" s="120"/>
      <c r="D100" s="121" t="s">
        <v>94</v>
      </c>
      <c r="E100" s="122"/>
      <c r="F100" s="122"/>
      <c r="G100" s="122"/>
      <c r="H100" s="122"/>
      <c r="I100" s="123"/>
      <c r="J100" s="124">
        <f>J173</f>
        <v>0</v>
      </c>
      <c r="L100" s="120"/>
    </row>
    <row r="101" spans="1:31" s="10" customFormat="1" ht="19.899999999999999" customHeight="1">
      <c r="B101" s="125"/>
      <c r="D101" s="126" t="s">
        <v>95</v>
      </c>
      <c r="E101" s="127"/>
      <c r="F101" s="127"/>
      <c r="G101" s="127"/>
      <c r="H101" s="127"/>
      <c r="I101" s="128"/>
      <c r="J101" s="129">
        <f>J174</f>
        <v>0</v>
      </c>
      <c r="L101" s="125"/>
    </row>
    <row r="102" spans="1:31" s="2" customFormat="1" ht="21.75" customHeight="1">
      <c r="A102" s="30"/>
      <c r="B102" s="31"/>
      <c r="C102" s="30"/>
      <c r="D102" s="30"/>
      <c r="E102" s="30"/>
      <c r="F102" s="30"/>
      <c r="G102" s="30"/>
      <c r="H102" s="30"/>
      <c r="I102" s="90"/>
      <c r="J102" s="30"/>
      <c r="K102" s="30"/>
      <c r="L102" s="4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</row>
    <row r="103" spans="1:31" s="2" customFormat="1" ht="6.95" customHeight="1">
      <c r="A103" s="30"/>
      <c r="B103" s="45"/>
      <c r="C103" s="46"/>
      <c r="D103" s="46"/>
      <c r="E103" s="46"/>
      <c r="F103" s="46"/>
      <c r="G103" s="46"/>
      <c r="H103" s="46"/>
      <c r="I103" s="114"/>
      <c r="J103" s="46"/>
      <c r="K103" s="46"/>
      <c r="L103" s="4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</row>
    <row r="107" spans="1:31" s="2" customFormat="1" ht="6.95" customHeight="1">
      <c r="A107" s="30"/>
      <c r="B107" s="47"/>
      <c r="C107" s="48"/>
      <c r="D107" s="48"/>
      <c r="E107" s="48"/>
      <c r="F107" s="48"/>
      <c r="G107" s="48"/>
      <c r="H107" s="48"/>
      <c r="I107" s="115"/>
      <c r="J107" s="48"/>
      <c r="K107" s="48"/>
      <c r="L107" s="4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</row>
    <row r="108" spans="1:31" s="2" customFormat="1" ht="24.95" customHeight="1">
      <c r="A108" s="30"/>
      <c r="B108" s="31"/>
      <c r="C108" s="19" t="s">
        <v>96</v>
      </c>
      <c r="D108" s="30"/>
      <c r="E108" s="30"/>
      <c r="F108" s="30"/>
      <c r="G108" s="30"/>
      <c r="H108" s="30"/>
      <c r="I108" s="90"/>
      <c r="J108" s="30"/>
      <c r="K108" s="30"/>
      <c r="L108" s="4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</row>
    <row r="109" spans="1:31" s="2" customFormat="1" ht="6.95" customHeight="1">
      <c r="A109" s="30"/>
      <c r="B109" s="31"/>
      <c r="C109" s="30"/>
      <c r="D109" s="30"/>
      <c r="E109" s="30"/>
      <c r="F109" s="30"/>
      <c r="G109" s="30"/>
      <c r="H109" s="30"/>
      <c r="I109" s="90"/>
      <c r="J109" s="30"/>
      <c r="K109" s="30"/>
      <c r="L109" s="4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</row>
    <row r="110" spans="1:31" s="2" customFormat="1" ht="12" customHeight="1">
      <c r="A110" s="30"/>
      <c r="B110" s="31"/>
      <c r="C110" s="25" t="s">
        <v>15</v>
      </c>
      <c r="D110" s="30"/>
      <c r="E110" s="30"/>
      <c r="F110" s="30"/>
      <c r="G110" s="30"/>
      <c r="H110" s="30"/>
      <c r="I110" s="90"/>
      <c r="J110" s="30"/>
      <c r="K110" s="30"/>
      <c r="L110" s="4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</row>
    <row r="111" spans="1:31" s="2" customFormat="1" ht="16.5" customHeight="1">
      <c r="A111" s="30"/>
      <c r="B111" s="31"/>
      <c r="C111" s="30"/>
      <c r="D111" s="30"/>
      <c r="E111" s="235" t="str">
        <f>E7</f>
        <v>Cyklodoprava v meste Stará Ľubovňa</v>
      </c>
      <c r="F111" s="236"/>
      <c r="G111" s="236"/>
      <c r="H111" s="236"/>
      <c r="I111" s="90"/>
      <c r="J111" s="30"/>
      <c r="K111" s="30"/>
      <c r="L111" s="4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</row>
    <row r="112" spans="1:31" s="2" customFormat="1" ht="12" customHeight="1">
      <c r="A112" s="30"/>
      <c r="B112" s="31"/>
      <c r="C112" s="25" t="s">
        <v>84</v>
      </c>
      <c r="D112" s="30"/>
      <c r="E112" s="30"/>
      <c r="F112" s="30"/>
      <c r="G112" s="30"/>
      <c r="H112" s="30"/>
      <c r="I112" s="90"/>
      <c r="J112" s="30"/>
      <c r="K112" s="30"/>
      <c r="L112" s="4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</row>
    <row r="113" spans="1:65" s="2" customFormat="1" ht="16.5" customHeight="1">
      <c r="A113" s="30"/>
      <c r="B113" s="31"/>
      <c r="C113" s="30"/>
      <c r="D113" s="30"/>
      <c r="E113" s="211" t="str">
        <f>E9</f>
        <v>1 - Verejné osvetlenie</v>
      </c>
      <c r="F113" s="237"/>
      <c r="G113" s="237"/>
      <c r="H113" s="237"/>
      <c r="I113" s="90"/>
      <c r="J113" s="30"/>
      <c r="K113" s="30"/>
      <c r="L113" s="4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</row>
    <row r="114" spans="1:65" s="2" customFormat="1" ht="6.95" customHeight="1">
      <c r="A114" s="30"/>
      <c r="B114" s="31"/>
      <c r="C114" s="30"/>
      <c r="D114" s="30"/>
      <c r="E114" s="30"/>
      <c r="F114" s="30"/>
      <c r="G114" s="30"/>
      <c r="H114" s="30"/>
      <c r="I114" s="90"/>
      <c r="J114" s="30"/>
      <c r="K114" s="30"/>
      <c r="L114" s="4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</row>
    <row r="115" spans="1:65" s="2" customFormat="1" ht="12" customHeight="1">
      <c r="A115" s="30"/>
      <c r="B115" s="31"/>
      <c r="C115" s="25" t="s">
        <v>19</v>
      </c>
      <c r="D115" s="30"/>
      <c r="E115" s="30"/>
      <c r="F115" s="23" t="str">
        <f>F12</f>
        <v>Stará Ľubovňa</v>
      </c>
      <c r="G115" s="30"/>
      <c r="H115" s="30"/>
      <c r="I115" s="91" t="s">
        <v>21</v>
      </c>
      <c r="J115" s="53">
        <f>IF(J12="","",J12)</f>
        <v>43902</v>
      </c>
      <c r="K115" s="30"/>
      <c r="L115" s="4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</row>
    <row r="116" spans="1:65" s="2" customFormat="1" ht="6.95" customHeight="1">
      <c r="A116" s="30"/>
      <c r="B116" s="31"/>
      <c r="C116" s="30"/>
      <c r="D116" s="30"/>
      <c r="E116" s="30"/>
      <c r="F116" s="30"/>
      <c r="G116" s="30"/>
      <c r="H116" s="30"/>
      <c r="I116" s="90"/>
      <c r="J116" s="30"/>
      <c r="K116" s="30"/>
      <c r="L116" s="4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</row>
    <row r="117" spans="1:65" s="2" customFormat="1" ht="15.2" customHeight="1">
      <c r="A117" s="30"/>
      <c r="B117" s="31"/>
      <c r="C117" s="25" t="s">
        <v>22</v>
      </c>
      <c r="D117" s="30"/>
      <c r="E117" s="30"/>
      <c r="F117" s="23" t="str">
        <f>E15</f>
        <v>Mesto Stará Ľubovňa, Obchodná 1, 06401 Stará Ľubov</v>
      </c>
      <c r="G117" s="30"/>
      <c r="H117" s="30"/>
      <c r="I117" s="91" t="s">
        <v>28</v>
      </c>
      <c r="J117" s="28" t="str">
        <f>E21</f>
        <v>Ing. Rudolf Dubjel</v>
      </c>
      <c r="K117" s="30"/>
      <c r="L117" s="4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</row>
    <row r="118" spans="1:65" s="2" customFormat="1" ht="15.2" customHeight="1">
      <c r="A118" s="30"/>
      <c r="B118" s="31"/>
      <c r="C118" s="25" t="s">
        <v>26</v>
      </c>
      <c r="D118" s="30"/>
      <c r="E118" s="30"/>
      <c r="F118" s="23" t="str">
        <f>IF(E18="","",E18)</f>
        <v>Vyplň údaj</v>
      </c>
      <c r="G118" s="30"/>
      <c r="H118" s="30"/>
      <c r="I118" s="91" t="s">
        <v>31</v>
      </c>
      <c r="J118" s="28" t="str">
        <f>E24</f>
        <v xml:space="preserve"> </v>
      </c>
      <c r="K118" s="30"/>
      <c r="L118" s="4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</row>
    <row r="119" spans="1:65" s="2" customFormat="1" ht="10.35" customHeight="1">
      <c r="A119" s="30"/>
      <c r="B119" s="31"/>
      <c r="C119" s="30"/>
      <c r="D119" s="30"/>
      <c r="E119" s="30"/>
      <c r="F119" s="30"/>
      <c r="G119" s="30"/>
      <c r="H119" s="30"/>
      <c r="I119" s="90"/>
      <c r="J119" s="30"/>
      <c r="K119" s="30"/>
      <c r="L119" s="4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</row>
    <row r="120" spans="1:65" s="11" customFormat="1" ht="29.25" customHeight="1">
      <c r="A120" s="130"/>
      <c r="B120" s="131"/>
      <c r="C120" s="132" t="s">
        <v>97</v>
      </c>
      <c r="D120" s="133" t="s">
        <v>59</v>
      </c>
      <c r="E120" s="133" t="s">
        <v>55</v>
      </c>
      <c r="F120" s="133" t="s">
        <v>56</v>
      </c>
      <c r="G120" s="133" t="s">
        <v>98</v>
      </c>
      <c r="H120" s="133" t="s">
        <v>99</v>
      </c>
      <c r="I120" s="134" t="s">
        <v>100</v>
      </c>
      <c r="J120" s="135" t="s">
        <v>88</v>
      </c>
      <c r="K120" s="136" t="s">
        <v>101</v>
      </c>
      <c r="L120" s="137"/>
      <c r="M120" s="60" t="s">
        <v>1</v>
      </c>
      <c r="N120" s="61" t="s">
        <v>38</v>
      </c>
      <c r="O120" s="61" t="s">
        <v>102</v>
      </c>
      <c r="P120" s="61" t="s">
        <v>103</v>
      </c>
      <c r="Q120" s="61" t="s">
        <v>104</v>
      </c>
      <c r="R120" s="61" t="s">
        <v>105</v>
      </c>
      <c r="S120" s="61" t="s">
        <v>106</v>
      </c>
      <c r="T120" s="62" t="s">
        <v>107</v>
      </c>
      <c r="U120" s="130"/>
      <c r="V120" s="130"/>
      <c r="W120" s="130"/>
      <c r="X120" s="130"/>
      <c r="Y120" s="130"/>
      <c r="Z120" s="130"/>
      <c r="AA120" s="130"/>
      <c r="AB120" s="130"/>
      <c r="AC120" s="130"/>
      <c r="AD120" s="130"/>
      <c r="AE120" s="130"/>
    </row>
    <row r="121" spans="1:65" s="2" customFormat="1" ht="22.9" customHeight="1">
      <c r="A121" s="30"/>
      <c r="B121" s="31"/>
      <c r="C121" s="67" t="s">
        <v>89</v>
      </c>
      <c r="D121" s="30"/>
      <c r="E121" s="30"/>
      <c r="F121" s="30"/>
      <c r="G121" s="30"/>
      <c r="H121" s="30"/>
      <c r="I121" s="90"/>
      <c r="J121" s="138">
        <f>BK121</f>
        <v>0</v>
      </c>
      <c r="K121" s="30"/>
      <c r="L121" s="31"/>
      <c r="M121" s="63"/>
      <c r="N121" s="54"/>
      <c r="O121" s="64"/>
      <c r="P121" s="139">
        <f>P122+P173</f>
        <v>0</v>
      </c>
      <c r="Q121" s="64"/>
      <c r="R121" s="139">
        <f>R122+R173</f>
        <v>56.969353130732962</v>
      </c>
      <c r="S121" s="64"/>
      <c r="T121" s="140">
        <f>T122+T173</f>
        <v>0</v>
      </c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T121" s="15" t="s">
        <v>73</v>
      </c>
      <c r="AU121" s="15" t="s">
        <v>90</v>
      </c>
      <c r="BK121" s="141">
        <f>BK122+BK173</f>
        <v>0</v>
      </c>
    </row>
    <row r="122" spans="1:65" s="12" customFormat="1" ht="25.9" customHeight="1">
      <c r="B122" s="142"/>
      <c r="D122" s="143" t="s">
        <v>73</v>
      </c>
      <c r="E122" s="144" t="s">
        <v>108</v>
      </c>
      <c r="F122" s="144" t="s">
        <v>109</v>
      </c>
      <c r="I122" s="145"/>
      <c r="J122" s="146">
        <f>BK122</f>
        <v>0</v>
      </c>
      <c r="L122" s="142"/>
      <c r="M122" s="147"/>
      <c r="N122" s="148"/>
      <c r="O122" s="148"/>
      <c r="P122" s="149">
        <f>P123+P153</f>
        <v>0</v>
      </c>
      <c r="Q122" s="148"/>
      <c r="R122" s="149">
        <f>R123+R153</f>
        <v>56.969353130732962</v>
      </c>
      <c r="S122" s="148"/>
      <c r="T122" s="150">
        <f>T123+T153</f>
        <v>0</v>
      </c>
      <c r="AR122" s="143" t="s">
        <v>110</v>
      </c>
      <c r="AT122" s="151" t="s">
        <v>73</v>
      </c>
      <c r="AU122" s="151" t="s">
        <v>74</v>
      </c>
      <c r="AY122" s="143" t="s">
        <v>111</v>
      </c>
      <c r="BK122" s="152">
        <f>BK123+BK153</f>
        <v>0</v>
      </c>
    </row>
    <row r="123" spans="1:65" s="12" customFormat="1" ht="22.9" customHeight="1">
      <c r="B123" s="142"/>
      <c r="D123" s="143" t="s">
        <v>73</v>
      </c>
      <c r="E123" s="153" t="s">
        <v>112</v>
      </c>
      <c r="F123" s="153" t="s">
        <v>113</v>
      </c>
      <c r="I123" s="145"/>
      <c r="J123" s="154">
        <f>BK123</f>
        <v>0</v>
      </c>
      <c r="L123" s="142"/>
      <c r="M123" s="147"/>
      <c r="N123" s="148"/>
      <c r="O123" s="148"/>
      <c r="P123" s="149">
        <f>SUM(P124:P152)</f>
        <v>0</v>
      </c>
      <c r="Q123" s="148"/>
      <c r="R123" s="149">
        <f>SUM(R124:R152)</f>
        <v>1.0866966970329528</v>
      </c>
      <c r="S123" s="148"/>
      <c r="T123" s="150">
        <f>SUM(T124:T152)</f>
        <v>0</v>
      </c>
      <c r="AR123" s="143" t="s">
        <v>110</v>
      </c>
      <c r="AT123" s="151" t="s">
        <v>73</v>
      </c>
      <c r="AU123" s="151" t="s">
        <v>79</v>
      </c>
      <c r="AY123" s="143" t="s">
        <v>111</v>
      </c>
      <c r="BK123" s="152">
        <f>SUM(BK124:BK152)</f>
        <v>0</v>
      </c>
    </row>
    <row r="124" spans="1:65" s="2" customFormat="1" ht="16.5" customHeight="1">
      <c r="A124" s="30"/>
      <c r="B124" s="155"/>
      <c r="C124" s="156" t="s">
        <v>79</v>
      </c>
      <c r="D124" s="156" t="s">
        <v>114</v>
      </c>
      <c r="E124" s="157" t="s">
        <v>115</v>
      </c>
      <c r="F124" s="158" t="s">
        <v>116</v>
      </c>
      <c r="G124" s="159" t="s">
        <v>117</v>
      </c>
      <c r="H124" s="160">
        <v>15</v>
      </c>
      <c r="I124" s="161"/>
      <c r="J124" s="162">
        <f t="shared" ref="J124:J142" si="0">ROUND(I124*H124,2)</f>
        <v>0</v>
      </c>
      <c r="K124" s="163"/>
      <c r="L124" s="31"/>
      <c r="M124" s="164" t="s">
        <v>1</v>
      </c>
      <c r="N124" s="165" t="s">
        <v>40</v>
      </c>
      <c r="O124" s="56"/>
      <c r="P124" s="166">
        <f t="shared" ref="P124:P142" si="1">O124*H124</f>
        <v>0</v>
      </c>
      <c r="Q124" s="166">
        <v>0</v>
      </c>
      <c r="R124" s="166">
        <f t="shared" ref="R124:R142" si="2">Q124*H124</f>
        <v>0</v>
      </c>
      <c r="S124" s="166">
        <v>0</v>
      </c>
      <c r="T124" s="167">
        <f t="shared" ref="T124:T142" si="3">S124*H124</f>
        <v>0</v>
      </c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R124" s="168" t="s">
        <v>118</v>
      </c>
      <c r="AT124" s="168" t="s">
        <v>114</v>
      </c>
      <c r="AU124" s="168" t="s">
        <v>119</v>
      </c>
      <c r="AY124" s="15" t="s">
        <v>111</v>
      </c>
      <c r="BE124" s="169">
        <f t="shared" ref="BE124:BE142" si="4">IF(N124="základná",J124,0)</f>
        <v>0</v>
      </c>
      <c r="BF124" s="169">
        <f t="shared" ref="BF124:BF142" si="5">IF(N124="znížená",J124,0)</f>
        <v>0</v>
      </c>
      <c r="BG124" s="169">
        <f t="shared" ref="BG124:BG142" si="6">IF(N124="zákl. prenesená",J124,0)</f>
        <v>0</v>
      </c>
      <c r="BH124" s="169">
        <f t="shared" ref="BH124:BH142" si="7">IF(N124="zníž. prenesená",J124,0)</f>
        <v>0</v>
      </c>
      <c r="BI124" s="169">
        <f t="shared" ref="BI124:BI142" si="8">IF(N124="nulová",J124,0)</f>
        <v>0</v>
      </c>
      <c r="BJ124" s="15" t="s">
        <v>119</v>
      </c>
      <c r="BK124" s="169">
        <f t="shared" ref="BK124:BK142" si="9">ROUND(I124*H124,2)</f>
        <v>0</v>
      </c>
      <c r="BL124" s="15" t="s">
        <v>118</v>
      </c>
      <c r="BM124" s="168" t="s">
        <v>120</v>
      </c>
    </row>
    <row r="125" spans="1:65" s="2" customFormat="1" ht="24" customHeight="1">
      <c r="A125" s="30"/>
      <c r="B125" s="155"/>
      <c r="C125" s="156" t="s">
        <v>119</v>
      </c>
      <c r="D125" s="156" t="s">
        <v>114</v>
      </c>
      <c r="E125" s="157" t="s">
        <v>121</v>
      </c>
      <c r="F125" s="158" t="s">
        <v>122</v>
      </c>
      <c r="G125" s="159" t="s">
        <v>117</v>
      </c>
      <c r="H125" s="160">
        <v>48</v>
      </c>
      <c r="I125" s="161"/>
      <c r="J125" s="162">
        <f t="shared" si="0"/>
        <v>0</v>
      </c>
      <c r="K125" s="163"/>
      <c r="L125" s="31"/>
      <c r="M125" s="164" t="s">
        <v>1</v>
      </c>
      <c r="N125" s="165" t="s">
        <v>40</v>
      </c>
      <c r="O125" s="56"/>
      <c r="P125" s="166">
        <f t="shared" si="1"/>
        <v>0</v>
      </c>
      <c r="Q125" s="166">
        <v>0</v>
      </c>
      <c r="R125" s="166">
        <f t="shared" si="2"/>
        <v>0</v>
      </c>
      <c r="S125" s="166">
        <v>0</v>
      </c>
      <c r="T125" s="167">
        <f t="shared" si="3"/>
        <v>0</v>
      </c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R125" s="168" t="s">
        <v>118</v>
      </c>
      <c r="AT125" s="168" t="s">
        <v>114</v>
      </c>
      <c r="AU125" s="168" t="s">
        <v>119</v>
      </c>
      <c r="AY125" s="15" t="s">
        <v>111</v>
      </c>
      <c r="BE125" s="169">
        <f t="shared" si="4"/>
        <v>0</v>
      </c>
      <c r="BF125" s="169">
        <f t="shared" si="5"/>
        <v>0</v>
      </c>
      <c r="BG125" s="169">
        <f t="shared" si="6"/>
        <v>0</v>
      </c>
      <c r="BH125" s="169">
        <f t="shared" si="7"/>
        <v>0</v>
      </c>
      <c r="BI125" s="169">
        <f t="shared" si="8"/>
        <v>0</v>
      </c>
      <c r="BJ125" s="15" t="s">
        <v>119</v>
      </c>
      <c r="BK125" s="169">
        <f t="shared" si="9"/>
        <v>0</v>
      </c>
      <c r="BL125" s="15" t="s">
        <v>118</v>
      </c>
      <c r="BM125" s="168" t="s">
        <v>123</v>
      </c>
    </row>
    <row r="126" spans="1:65" s="2" customFormat="1" ht="24" customHeight="1">
      <c r="A126" s="30"/>
      <c r="B126" s="155"/>
      <c r="C126" s="156" t="s">
        <v>110</v>
      </c>
      <c r="D126" s="156" t="s">
        <v>114</v>
      </c>
      <c r="E126" s="157" t="s">
        <v>124</v>
      </c>
      <c r="F126" s="158" t="s">
        <v>125</v>
      </c>
      <c r="G126" s="159" t="s">
        <v>117</v>
      </c>
      <c r="H126" s="160">
        <v>120</v>
      </c>
      <c r="I126" s="161"/>
      <c r="J126" s="162">
        <f t="shared" si="0"/>
        <v>0</v>
      </c>
      <c r="K126" s="163"/>
      <c r="L126" s="31"/>
      <c r="M126" s="164" t="s">
        <v>1</v>
      </c>
      <c r="N126" s="165" t="s">
        <v>40</v>
      </c>
      <c r="O126" s="56"/>
      <c r="P126" s="166">
        <f t="shared" si="1"/>
        <v>0</v>
      </c>
      <c r="Q126" s="166">
        <v>0</v>
      </c>
      <c r="R126" s="166">
        <f t="shared" si="2"/>
        <v>0</v>
      </c>
      <c r="S126" s="166">
        <v>0</v>
      </c>
      <c r="T126" s="167">
        <f t="shared" si="3"/>
        <v>0</v>
      </c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R126" s="168" t="s">
        <v>118</v>
      </c>
      <c r="AT126" s="168" t="s">
        <v>114</v>
      </c>
      <c r="AU126" s="168" t="s">
        <v>119</v>
      </c>
      <c r="AY126" s="15" t="s">
        <v>111</v>
      </c>
      <c r="BE126" s="169">
        <f t="shared" si="4"/>
        <v>0</v>
      </c>
      <c r="BF126" s="169">
        <f t="shared" si="5"/>
        <v>0</v>
      </c>
      <c r="BG126" s="169">
        <f t="shared" si="6"/>
        <v>0</v>
      </c>
      <c r="BH126" s="169">
        <f t="shared" si="7"/>
        <v>0</v>
      </c>
      <c r="BI126" s="169">
        <f t="shared" si="8"/>
        <v>0</v>
      </c>
      <c r="BJ126" s="15" t="s">
        <v>119</v>
      </c>
      <c r="BK126" s="169">
        <f t="shared" si="9"/>
        <v>0</v>
      </c>
      <c r="BL126" s="15" t="s">
        <v>118</v>
      </c>
      <c r="BM126" s="168" t="s">
        <v>126</v>
      </c>
    </row>
    <row r="127" spans="1:65" s="2" customFormat="1" ht="24" customHeight="1">
      <c r="A127" s="30"/>
      <c r="B127" s="155"/>
      <c r="C127" s="156" t="s">
        <v>127</v>
      </c>
      <c r="D127" s="156" t="s">
        <v>114</v>
      </c>
      <c r="E127" s="157" t="s">
        <v>128</v>
      </c>
      <c r="F127" s="158" t="s">
        <v>129</v>
      </c>
      <c r="G127" s="159" t="s">
        <v>117</v>
      </c>
      <c r="H127" s="160">
        <v>30</v>
      </c>
      <c r="I127" s="161"/>
      <c r="J127" s="162">
        <f t="shared" si="0"/>
        <v>0</v>
      </c>
      <c r="K127" s="163"/>
      <c r="L127" s="31"/>
      <c r="M127" s="164" t="s">
        <v>1</v>
      </c>
      <c r="N127" s="165" t="s">
        <v>40</v>
      </c>
      <c r="O127" s="56"/>
      <c r="P127" s="166">
        <f t="shared" si="1"/>
        <v>0</v>
      </c>
      <c r="Q127" s="166">
        <v>0</v>
      </c>
      <c r="R127" s="166">
        <f t="shared" si="2"/>
        <v>0</v>
      </c>
      <c r="S127" s="166">
        <v>0</v>
      </c>
      <c r="T127" s="167">
        <f t="shared" si="3"/>
        <v>0</v>
      </c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R127" s="168" t="s">
        <v>118</v>
      </c>
      <c r="AT127" s="168" t="s">
        <v>114</v>
      </c>
      <c r="AU127" s="168" t="s">
        <v>119</v>
      </c>
      <c r="AY127" s="15" t="s">
        <v>111</v>
      </c>
      <c r="BE127" s="169">
        <f t="shared" si="4"/>
        <v>0</v>
      </c>
      <c r="BF127" s="169">
        <f t="shared" si="5"/>
        <v>0</v>
      </c>
      <c r="BG127" s="169">
        <f t="shared" si="6"/>
        <v>0</v>
      </c>
      <c r="BH127" s="169">
        <f t="shared" si="7"/>
        <v>0</v>
      </c>
      <c r="BI127" s="169">
        <f t="shared" si="8"/>
        <v>0</v>
      </c>
      <c r="BJ127" s="15" t="s">
        <v>119</v>
      </c>
      <c r="BK127" s="169">
        <f t="shared" si="9"/>
        <v>0</v>
      </c>
      <c r="BL127" s="15" t="s">
        <v>118</v>
      </c>
      <c r="BM127" s="168" t="s">
        <v>130</v>
      </c>
    </row>
    <row r="128" spans="1:65" s="2" customFormat="1" ht="24" customHeight="1">
      <c r="A128" s="30"/>
      <c r="B128" s="155"/>
      <c r="C128" s="170" t="s">
        <v>131</v>
      </c>
      <c r="D128" s="170" t="s">
        <v>108</v>
      </c>
      <c r="E128" s="171" t="s">
        <v>132</v>
      </c>
      <c r="F128" s="172" t="s">
        <v>133</v>
      </c>
      <c r="G128" s="173" t="s">
        <v>117</v>
      </c>
      <c r="H128" s="174">
        <v>30</v>
      </c>
      <c r="I128" s="175"/>
      <c r="J128" s="176">
        <f t="shared" si="0"/>
        <v>0</v>
      </c>
      <c r="K128" s="177"/>
      <c r="L128" s="178"/>
      <c r="M128" s="179" t="s">
        <v>1</v>
      </c>
      <c r="N128" s="180" t="s">
        <v>40</v>
      </c>
      <c r="O128" s="56"/>
      <c r="P128" s="166">
        <f t="shared" si="1"/>
        <v>0</v>
      </c>
      <c r="Q128" s="166">
        <v>5.5214301098427797E-5</v>
      </c>
      <c r="R128" s="166">
        <f t="shared" si="2"/>
        <v>1.6564290329528339E-3</v>
      </c>
      <c r="S128" s="166">
        <v>0</v>
      </c>
      <c r="T128" s="167">
        <f t="shared" si="3"/>
        <v>0</v>
      </c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R128" s="168" t="s">
        <v>134</v>
      </c>
      <c r="AT128" s="168" t="s">
        <v>108</v>
      </c>
      <c r="AU128" s="168" t="s">
        <v>119</v>
      </c>
      <c r="AY128" s="15" t="s">
        <v>111</v>
      </c>
      <c r="BE128" s="169">
        <f t="shared" si="4"/>
        <v>0</v>
      </c>
      <c r="BF128" s="169">
        <f t="shared" si="5"/>
        <v>0</v>
      </c>
      <c r="BG128" s="169">
        <f t="shared" si="6"/>
        <v>0</v>
      </c>
      <c r="BH128" s="169">
        <f t="shared" si="7"/>
        <v>0</v>
      </c>
      <c r="BI128" s="169">
        <f t="shared" si="8"/>
        <v>0</v>
      </c>
      <c r="BJ128" s="15" t="s">
        <v>119</v>
      </c>
      <c r="BK128" s="169">
        <f t="shared" si="9"/>
        <v>0</v>
      </c>
      <c r="BL128" s="15" t="s">
        <v>134</v>
      </c>
      <c r="BM128" s="168" t="s">
        <v>135</v>
      </c>
    </row>
    <row r="129" spans="1:65" s="2" customFormat="1" ht="16.5" customHeight="1">
      <c r="A129" s="30"/>
      <c r="B129" s="155"/>
      <c r="C129" s="156" t="s">
        <v>136</v>
      </c>
      <c r="D129" s="156" t="s">
        <v>114</v>
      </c>
      <c r="E129" s="157" t="s">
        <v>137</v>
      </c>
      <c r="F129" s="158" t="s">
        <v>138</v>
      </c>
      <c r="G129" s="159" t="s">
        <v>117</v>
      </c>
      <c r="H129" s="160">
        <v>1</v>
      </c>
      <c r="I129" s="161"/>
      <c r="J129" s="162">
        <f t="shared" si="0"/>
        <v>0</v>
      </c>
      <c r="K129" s="163"/>
      <c r="L129" s="31"/>
      <c r="M129" s="164" t="s">
        <v>1</v>
      </c>
      <c r="N129" s="165" t="s">
        <v>40</v>
      </c>
      <c r="O129" s="56"/>
      <c r="P129" s="166">
        <f t="shared" si="1"/>
        <v>0</v>
      </c>
      <c r="Q129" s="166">
        <v>0</v>
      </c>
      <c r="R129" s="166">
        <f t="shared" si="2"/>
        <v>0</v>
      </c>
      <c r="S129" s="166">
        <v>0</v>
      </c>
      <c r="T129" s="167">
        <f t="shared" si="3"/>
        <v>0</v>
      </c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R129" s="168" t="s">
        <v>118</v>
      </c>
      <c r="AT129" s="168" t="s">
        <v>114</v>
      </c>
      <c r="AU129" s="168" t="s">
        <v>119</v>
      </c>
      <c r="AY129" s="15" t="s">
        <v>111</v>
      </c>
      <c r="BE129" s="169">
        <f t="shared" si="4"/>
        <v>0</v>
      </c>
      <c r="BF129" s="169">
        <f t="shared" si="5"/>
        <v>0</v>
      </c>
      <c r="BG129" s="169">
        <f t="shared" si="6"/>
        <v>0</v>
      </c>
      <c r="BH129" s="169">
        <f t="shared" si="7"/>
        <v>0</v>
      </c>
      <c r="BI129" s="169">
        <f t="shared" si="8"/>
        <v>0</v>
      </c>
      <c r="BJ129" s="15" t="s">
        <v>119</v>
      </c>
      <c r="BK129" s="169">
        <f t="shared" si="9"/>
        <v>0</v>
      </c>
      <c r="BL129" s="15" t="s">
        <v>118</v>
      </c>
      <c r="BM129" s="168" t="s">
        <v>139</v>
      </c>
    </row>
    <row r="130" spans="1:65" s="2" customFormat="1" ht="24" customHeight="1">
      <c r="A130" s="30"/>
      <c r="B130" s="155"/>
      <c r="C130" s="156" t="s">
        <v>140</v>
      </c>
      <c r="D130" s="156" t="s">
        <v>114</v>
      </c>
      <c r="E130" s="157" t="s">
        <v>141</v>
      </c>
      <c r="F130" s="158" t="s">
        <v>142</v>
      </c>
      <c r="G130" s="159" t="s">
        <v>117</v>
      </c>
      <c r="H130" s="160">
        <v>15</v>
      </c>
      <c r="I130" s="161"/>
      <c r="J130" s="162">
        <f t="shared" si="0"/>
        <v>0</v>
      </c>
      <c r="K130" s="163"/>
      <c r="L130" s="31"/>
      <c r="M130" s="164" t="s">
        <v>1</v>
      </c>
      <c r="N130" s="165" t="s">
        <v>40</v>
      </c>
      <c r="O130" s="56"/>
      <c r="P130" s="166">
        <f t="shared" si="1"/>
        <v>0</v>
      </c>
      <c r="Q130" s="166">
        <v>0</v>
      </c>
      <c r="R130" s="166">
        <f t="shared" si="2"/>
        <v>0</v>
      </c>
      <c r="S130" s="166">
        <v>0</v>
      </c>
      <c r="T130" s="167">
        <f t="shared" si="3"/>
        <v>0</v>
      </c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R130" s="168" t="s">
        <v>118</v>
      </c>
      <c r="AT130" s="168" t="s">
        <v>114</v>
      </c>
      <c r="AU130" s="168" t="s">
        <v>119</v>
      </c>
      <c r="AY130" s="15" t="s">
        <v>111</v>
      </c>
      <c r="BE130" s="169">
        <f t="shared" si="4"/>
        <v>0</v>
      </c>
      <c r="BF130" s="169">
        <f t="shared" si="5"/>
        <v>0</v>
      </c>
      <c r="BG130" s="169">
        <f t="shared" si="6"/>
        <v>0</v>
      </c>
      <c r="BH130" s="169">
        <f t="shared" si="7"/>
        <v>0</v>
      </c>
      <c r="BI130" s="169">
        <f t="shared" si="8"/>
        <v>0</v>
      </c>
      <c r="BJ130" s="15" t="s">
        <v>119</v>
      </c>
      <c r="BK130" s="169">
        <f t="shared" si="9"/>
        <v>0</v>
      </c>
      <c r="BL130" s="15" t="s">
        <v>118</v>
      </c>
      <c r="BM130" s="168" t="s">
        <v>143</v>
      </c>
    </row>
    <row r="131" spans="1:65" s="2" customFormat="1" ht="16.5" customHeight="1">
      <c r="A131" s="30"/>
      <c r="B131" s="155"/>
      <c r="C131" s="170" t="s">
        <v>144</v>
      </c>
      <c r="D131" s="170" t="s">
        <v>108</v>
      </c>
      <c r="E131" s="171" t="s">
        <v>145</v>
      </c>
      <c r="F131" s="172" t="s">
        <v>146</v>
      </c>
      <c r="G131" s="173" t="s">
        <v>117</v>
      </c>
      <c r="H131" s="174">
        <v>15</v>
      </c>
      <c r="I131" s="175"/>
      <c r="J131" s="176">
        <f t="shared" si="0"/>
        <v>0</v>
      </c>
      <c r="K131" s="177"/>
      <c r="L131" s="178"/>
      <c r="M131" s="179" t="s">
        <v>1</v>
      </c>
      <c r="N131" s="180" t="s">
        <v>40</v>
      </c>
      <c r="O131" s="56"/>
      <c r="P131" s="166">
        <f t="shared" si="1"/>
        <v>0</v>
      </c>
      <c r="Q131" s="166">
        <v>0</v>
      </c>
      <c r="R131" s="166">
        <f t="shared" si="2"/>
        <v>0</v>
      </c>
      <c r="S131" s="166">
        <v>0</v>
      </c>
      <c r="T131" s="167">
        <f t="shared" si="3"/>
        <v>0</v>
      </c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R131" s="168" t="s">
        <v>134</v>
      </c>
      <c r="AT131" s="168" t="s">
        <v>108</v>
      </c>
      <c r="AU131" s="168" t="s">
        <v>119</v>
      </c>
      <c r="AY131" s="15" t="s">
        <v>111</v>
      </c>
      <c r="BE131" s="169">
        <f t="shared" si="4"/>
        <v>0</v>
      </c>
      <c r="BF131" s="169">
        <f t="shared" si="5"/>
        <v>0</v>
      </c>
      <c r="BG131" s="169">
        <f t="shared" si="6"/>
        <v>0</v>
      </c>
      <c r="BH131" s="169">
        <f t="shared" si="7"/>
        <v>0</v>
      </c>
      <c r="BI131" s="169">
        <f t="shared" si="8"/>
        <v>0</v>
      </c>
      <c r="BJ131" s="15" t="s">
        <v>119</v>
      </c>
      <c r="BK131" s="169">
        <f t="shared" si="9"/>
        <v>0</v>
      </c>
      <c r="BL131" s="15" t="s">
        <v>134</v>
      </c>
      <c r="BM131" s="168" t="s">
        <v>147</v>
      </c>
    </row>
    <row r="132" spans="1:65" s="2" customFormat="1" ht="16.5" customHeight="1">
      <c r="A132" s="30"/>
      <c r="B132" s="155"/>
      <c r="C132" s="156" t="s">
        <v>148</v>
      </c>
      <c r="D132" s="156" t="s">
        <v>114</v>
      </c>
      <c r="E132" s="157" t="s">
        <v>149</v>
      </c>
      <c r="F132" s="158" t="s">
        <v>150</v>
      </c>
      <c r="G132" s="159" t="s">
        <v>117</v>
      </c>
      <c r="H132" s="160">
        <v>15</v>
      </c>
      <c r="I132" s="161"/>
      <c r="J132" s="162">
        <f t="shared" si="0"/>
        <v>0</v>
      </c>
      <c r="K132" s="163"/>
      <c r="L132" s="31"/>
      <c r="M132" s="164" t="s">
        <v>1</v>
      </c>
      <c r="N132" s="165" t="s">
        <v>40</v>
      </c>
      <c r="O132" s="56"/>
      <c r="P132" s="166">
        <f t="shared" si="1"/>
        <v>0</v>
      </c>
      <c r="Q132" s="166">
        <v>0</v>
      </c>
      <c r="R132" s="166">
        <f t="shared" si="2"/>
        <v>0</v>
      </c>
      <c r="S132" s="166">
        <v>0</v>
      </c>
      <c r="T132" s="167">
        <f t="shared" si="3"/>
        <v>0</v>
      </c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R132" s="168" t="s">
        <v>118</v>
      </c>
      <c r="AT132" s="168" t="s">
        <v>114</v>
      </c>
      <c r="AU132" s="168" t="s">
        <v>119</v>
      </c>
      <c r="AY132" s="15" t="s">
        <v>111</v>
      </c>
      <c r="BE132" s="169">
        <f t="shared" si="4"/>
        <v>0</v>
      </c>
      <c r="BF132" s="169">
        <f t="shared" si="5"/>
        <v>0</v>
      </c>
      <c r="BG132" s="169">
        <f t="shared" si="6"/>
        <v>0</v>
      </c>
      <c r="BH132" s="169">
        <f t="shared" si="7"/>
        <v>0</v>
      </c>
      <c r="BI132" s="169">
        <f t="shared" si="8"/>
        <v>0</v>
      </c>
      <c r="BJ132" s="15" t="s">
        <v>119</v>
      </c>
      <c r="BK132" s="169">
        <f t="shared" si="9"/>
        <v>0</v>
      </c>
      <c r="BL132" s="15" t="s">
        <v>118</v>
      </c>
      <c r="BM132" s="168" t="s">
        <v>151</v>
      </c>
    </row>
    <row r="133" spans="1:65" s="2" customFormat="1" ht="16.5" customHeight="1">
      <c r="A133" s="30"/>
      <c r="B133" s="155"/>
      <c r="C133" s="170" t="s">
        <v>152</v>
      </c>
      <c r="D133" s="170" t="s">
        <v>108</v>
      </c>
      <c r="E133" s="171" t="s">
        <v>153</v>
      </c>
      <c r="F133" s="172" t="s">
        <v>154</v>
      </c>
      <c r="G133" s="173" t="s">
        <v>117</v>
      </c>
      <c r="H133" s="174">
        <v>15</v>
      </c>
      <c r="I133" s="175"/>
      <c r="J133" s="176">
        <f t="shared" si="0"/>
        <v>0</v>
      </c>
      <c r="K133" s="177"/>
      <c r="L133" s="178"/>
      <c r="M133" s="179" t="s">
        <v>1</v>
      </c>
      <c r="N133" s="180" t="s">
        <v>40</v>
      </c>
      <c r="O133" s="56"/>
      <c r="P133" s="166">
        <f t="shared" si="1"/>
        <v>0</v>
      </c>
      <c r="Q133" s="166">
        <v>3.3840000000000002E-2</v>
      </c>
      <c r="R133" s="166">
        <f t="shared" si="2"/>
        <v>0.50760000000000005</v>
      </c>
      <c r="S133" s="166">
        <v>0</v>
      </c>
      <c r="T133" s="167">
        <f t="shared" si="3"/>
        <v>0</v>
      </c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R133" s="168" t="s">
        <v>134</v>
      </c>
      <c r="AT133" s="168" t="s">
        <v>108</v>
      </c>
      <c r="AU133" s="168" t="s">
        <v>119</v>
      </c>
      <c r="AY133" s="15" t="s">
        <v>111</v>
      </c>
      <c r="BE133" s="169">
        <f t="shared" si="4"/>
        <v>0</v>
      </c>
      <c r="BF133" s="169">
        <f t="shared" si="5"/>
        <v>0</v>
      </c>
      <c r="BG133" s="169">
        <f t="shared" si="6"/>
        <v>0</v>
      </c>
      <c r="BH133" s="169">
        <f t="shared" si="7"/>
        <v>0</v>
      </c>
      <c r="BI133" s="169">
        <f t="shared" si="8"/>
        <v>0</v>
      </c>
      <c r="BJ133" s="15" t="s">
        <v>119</v>
      </c>
      <c r="BK133" s="169">
        <f t="shared" si="9"/>
        <v>0</v>
      </c>
      <c r="BL133" s="15" t="s">
        <v>134</v>
      </c>
      <c r="BM133" s="168" t="s">
        <v>155</v>
      </c>
    </row>
    <row r="134" spans="1:65" s="2" customFormat="1" ht="16.5" customHeight="1">
      <c r="A134" s="30"/>
      <c r="B134" s="155"/>
      <c r="C134" s="156" t="s">
        <v>156</v>
      </c>
      <c r="D134" s="156" t="s">
        <v>114</v>
      </c>
      <c r="E134" s="157" t="s">
        <v>157</v>
      </c>
      <c r="F134" s="158" t="s">
        <v>158</v>
      </c>
      <c r="G134" s="159" t="s">
        <v>117</v>
      </c>
      <c r="H134" s="160">
        <v>15</v>
      </c>
      <c r="I134" s="161"/>
      <c r="J134" s="162">
        <f t="shared" si="0"/>
        <v>0</v>
      </c>
      <c r="K134" s="163"/>
      <c r="L134" s="31"/>
      <c r="M134" s="164" t="s">
        <v>1</v>
      </c>
      <c r="N134" s="165" t="s">
        <v>40</v>
      </c>
      <c r="O134" s="56"/>
      <c r="P134" s="166">
        <f t="shared" si="1"/>
        <v>0</v>
      </c>
      <c r="Q134" s="166">
        <v>0</v>
      </c>
      <c r="R134" s="166">
        <f t="shared" si="2"/>
        <v>0</v>
      </c>
      <c r="S134" s="166">
        <v>0</v>
      </c>
      <c r="T134" s="167">
        <f t="shared" si="3"/>
        <v>0</v>
      </c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R134" s="168" t="s">
        <v>118</v>
      </c>
      <c r="AT134" s="168" t="s">
        <v>114</v>
      </c>
      <c r="AU134" s="168" t="s">
        <v>119</v>
      </c>
      <c r="AY134" s="15" t="s">
        <v>111</v>
      </c>
      <c r="BE134" s="169">
        <f t="shared" si="4"/>
        <v>0</v>
      </c>
      <c r="BF134" s="169">
        <f t="shared" si="5"/>
        <v>0</v>
      </c>
      <c r="BG134" s="169">
        <f t="shared" si="6"/>
        <v>0</v>
      </c>
      <c r="BH134" s="169">
        <f t="shared" si="7"/>
        <v>0</v>
      </c>
      <c r="BI134" s="169">
        <f t="shared" si="8"/>
        <v>0</v>
      </c>
      <c r="BJ134" s="15" t="s">
        <v>119</v>
      </c>
      <c r="BK134" s="169">
        <f t="shared" si="9"/>
        <v>0</v>
      </c>
      <c r="BL134" s="15" t="s">
        <v>118</v>
      </c>
      <c r="BM134" s="168" t="s">
        <v>159</v>
      </c>
    </row>
    <row r="135" spans="1:65" s="2" customFormat="1" ht="16.5" customHeight="1">
      <c r="A135" s="30"/>
      <c r="B135" s="155"/>
      <c r="C135" s="170" t="s">
        <v>160</v>
      </c>
      <c r="D135" s="170" t="s">
        <v>108</v>
      </c>
      <c r="E135" s="171" t="s">
        <v>161</v>
      </c>
      <c r="F135" s="172" t="s">
        <v>162</v>
      </c>
      <c r="G135" s="173" t="s">
        <v>163</v>
      </c>
      <c r="H135" s="174">
        <v>15</v>
      </c>
      <c r="I135" s="175"/>
      <c r="J135" s="176">
        <f t="shared" si="0"/>
        <v>0</v>
      </c>
      <c r="K135" s="177"/>
      <c r="L135" s="178"/>
      <c r="M135" s="179" t="s">
        <v>1</v>
      </c>
      <c r="N135" s="180" t="s">
        <v>40</v>
      </c>
      <c r="O135" s="56"/>
      <c r="P135" s="166">
        <f t="shared" si="1"/>
        <v>0</v>
      </c>
      <c r="Q135" s="166">
        <v>0</v>
      </c>
      <c r="R135" s="166">
        <f t="shared" si="2"/>
        <v>0</v>
      </c>
      <c r="S135" s="166">
        <v>0</v>
      </c>
      <c r="T135" s="167">
        <f t="shared" si="3"/>
        <v>0</v>
      </c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R135" s="168" t="s">
        <v>134</v>
      </c>
      <c r="AT135" s="168" t="s">
        <v>108</v>
      </c>
      <c r="AU135" s="168" t="s">
        <v>119</v>
      </c>
      <c r="AY135" s="15" t="s">
        <v>111</v>
      </c>
      <c r="BE135" s="169">
        <f t="shared" si="4"/>
        <v>0</v>
      </c>
      <c r="BF135" s="169">
        <f t="shared" si="5"/>
        <v>0</v>
      </c>
      <c r="BG135" s="169">
        <f t="shared" si="6"/>
        <v>0</v>
      </c>
      <c r="BH135" s="169">
        <f t="shared" si="7"/>
        <v>0</v>
      </c>
      <c r="BI135" s="169">
        <f t="shared" si="8"/>
        <v>0</v>
      </c>
      <c r="BJ135" s="15" t="s">
        <v>119</v>
      </c>
      <c r="BK135" s="169">
        <f t="shared" si="9"/>
        <v>0</v>
      </c>
      <c r="BL135" s="15" t="s">
        <v>134</v>
      </c>
      <c r="BM135" s="168" t="s">
        <v>164</v>
      </c>
    </row>
    <row r="136" spans="1:65" s="2" customFormat="1" ht="24" customHeight="1">
      <c r="A136" s="30"/>
      <c r="B136" s="155"/>
      <c r="C136" s="156" t="s">
        <v>165</v>
      </c>
      <c r="D136" s="156" t="s">
        <v>114</v>
      </c>
      <c r="E136" s="157" t="s">
        <v>166</v>
      </c>
      <c r="F136" s="158" t="s">
        <v>167</v>
      </c>
      <c r="G136" s="159" t="s">
        <v>168</v>
      </c>
      <c r="H136" s="160">
        <v>490</v>
      </c>
      <c r="I136" s="161"/>
      <c r="J136" s="162">
        <f t="shared" si="0"/>
        <v>0</v>
      </c>
      <c r="K136" s="163"/>
      <c r="L136" s="31"/>
      <c r="M136" s="164" t="s">
        <v>1</v>
      </c>
      <c r="N136" s="165" t="s">
        <v>40</v>
      </c>
      <c r="O136" s="56"/>
      <c r="P136" s="166">
        <f t="shared" si="1"/>
        <v>0</v>
      </c>
      <c r="Q136" s="166">
        <v>0</v>
      </c>
      <c r="R136" s="166">
        <f t="shared" si="2"/>
        <v>0</v>
      </c>
      <c r="S136" s="166">
        <v>0</v>
      </c>
      <c r="T136" s="167">
        <f t="shared" si="3"/>
        <v>0</v>
      </c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R136" s="168" t="s">
        <v>118</v>
      </c>
      <c r="AT136" s="168" t="s">
        <v>114</v>
      </c>
      <c r="AU136" s="168" t="s">
        <v>119</v>
      </c>
      <c r="AY136" s="15" t="s">
        <v>111</v>
      </c>
      <c r="BE136" s="169">
        <f t="shared" si="4"/>
        <v>0</v>
      </c>
      <c r="BF136" s="169">
        <f t="shared" si="5"/>
        <v>0</v>
      </c>
      <c r="BG136" s="169">
        <f t="shared" si="6"/>
        <v>0</v>
      </c>
      <c r="BH136" s="169">
        <f t="shared" si="7"/>
        <v>0</v>
      </c>
      <c r="BI136" s="169">
        <f t="shared" si="8"/>
        <v>0</v>
      </c>
      <c r="BJ136" s="15" t="s">
        <v>119</v>
      </c>
      <c r="BK136" s="169">
        <f t="shared" si="9"/>
        <v>0</v>
      </c>
      <c r="BL136" s="15" t="s">
        <v>118</v>
      </c>
      <c r="BM136" s="168" t="s">
        <v>169</v>
      </c>
    </row>
    <row r="137" spans="1:65" s="2" customFormat="1" ht="16.5" customHeight="1">
      <c r="A137" s="30"/>
      <c r="B137" s="155"/>
      <c r="C137" s="170" t="s">
        <v>170</v>
      </c>
      <c r="D137" s="170" t="s">
        <v>108</v>
      </c>
      <c r="E137" s="171" t="s">
        <v>171</v>
      </c>
      <c r="F137" s="172" t="s">
        <v>172</v>
      </c>
      <c r="G137" s="173" t="s">
        <v>173</v>
      </c>
      <c r="H137" s="174">
        <v>301.83999999999997</v>
      </c>
      <c r="I137" s="175"/>
      <c r="J137" s="176">
        <f t="shared" si="0"/>
        <v>0</v>
      </c>
      <c r="K137" s="177"/>
      <c r="L137" s="178"/>
      <c r="M137" s="179" t="s">
        <v>1</v>
      </c>
      <c r="N137" s="180" t="s">
        <v>40</v>
      </c>
      <c r="O137" s="56"/>
      <c r="P137" s="166">
        <f t="shared" si="1"/>
        <v>0</v>
      </c>
      <c r="Q137" s="166">
        <v>1E-3</v>
      </c>
      <c r="R137" s="166">
        <f t="shared" si="2"/>
        <v>0.30184</v>
      </c>
      <c r="S137" s="166">
        <v>0</v>
      </c>
      <c r="T137" s="167">
        <f t="shared" si="3"/>
        <v>0</v>
      </c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R137" s="168" t="s">
        <v>134</v>
      </c>
      <c r="AT137" s="168" t="s">
        <v>108</v>
      </c>
      <c r="AU137" s="168" t="s">
        <v>119</v>
      </c>
      <c r="AY137" s="15" t="s">
        <v>111</v>
      </c>
      <c r="BE137" s="169">
        <f t="shared" si="4"/>
        <v>0</v>
      </c>
      <c r="BF137" s="169">
        <f t="shared" si="5"/>
        <v>0</v>
      </c>
      <c r="BG137" s="169">
        <f t="shared" si="6"/>
        <v>0</v>
      </c>
      <c r="BH137" s="169">
        <f t="shared" si="7"/>
        <v>0</v>
      </c>
      <c r="BI137" s="169">
        <f t="shared" si="8"/>
        <v>0</v>
      </c>
      <c r="BJ137" s="15" t="s">
        <v>119</v>
      </c>
      <c r="BK137" s="169">
        <f t="shared" si="9"/>
        <v>0</v>
      </c>
      <c r="BL137" s="15" t="s">
        <v>134</v>
      </c>
      <c r="BM137" s="168" t="s">
        <v>174</v>
      </c>
    </row>
    <row r="138" spans="1:65" s="2" customFormat="1" ht="24" customHeight="1">
      <c r="A138" s="30"/>
      <c r="B138" s="155"/>
      <c r="C138" s="156" t="s">
        <v>175</v>
      </c>
      <c r="D138" s="156" t="s">
        <v>114</v>
      </c>
      <c r="E138" s="157" t="s">
        <v>176</v>
      </c>
      <c r="F138" s="158" t="s">
        <v>177</v>
      </c>
      <c r="G138" s="159" t="s">
        <v>117</v>
      </c>
      <c r="H138" s="160">
        <v>75</v>
      </c>
      <c r="I138" s="161"/>
      <c r="J138" s="162">
        <f t="shared" si="0"/>
        <v>0</v>
      </c>
      <c r="K138" s="163"/>
      <c r="L138" s="31"/>
      <c r="M138" s="164" t="s">
        <v>1</v>
      </c>
      <c r="N138" s="165" t="s">
        <v>40</v>
      </c>
      <c r="O138" s="56"/>
      <c r="P138" s="166">
        <f t="shared" si="1"/>
        <v>0</v>
      </c>
      <c r="Q138" s="166">
        <v>0</v>
      </c>
      <c r="R138" s="166">
        <f t="shared" si="2"/>
        <v>0</v>
      </c>
      <c r="S138" s="166">
        <v>0</v>
      </c>
      <c r="T138" s="167">
        <f t="shared" si="3"/>
        <v>0</v>
      </c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R138" s="168" t="s">
        <v>118</v>
      </c>
      <c r="AT138" s="168" t="s">
        <v>114</v>
      </c>
      <c r="AU138" s="168" t="s">
        <v>119</v>
      </c>
      <c r="AY138" s="15" t="s">
        <v>111</v>
      </c>
      <c r="BE138" s="169">
        <f t="shared" si="4"/>
        <v>0</v>
      </c>
      <c r="BF138" s="169">
        <f t="shared" si="5"/>
        <v>0</v>
      </c>
      <c r="BG138" s="169">
        <f t="shared" si="6"/>
        <v>0</v>
      </c>
      <c r="BH138" s="169">
        <f t="shared" si="7"/>
        <v>0</v>
      </c>
      <c r="BI138" s="169">
        <f t="shared" si="8"/>
        <v>0</v>
      </c>
      <c r="BJ138" s="15" t="s">
        <v>119</v>
      </c>
      <c r="BK138" s="169">
        <f t="shared" si="9"/>
        <v>0</v>
      </c>
      <c r="BL138" s="15" t="s">
        <v>118</v>
      </c>
      <c r="BM138" s="168" t="s">
        <v>178</v>
      </c>
    </row>
    <row r="139" spans="1:65" s="2" customFormat="1" ht="16.5" customHeight="1">
      <c r="A139" s="30"/>
      <c r="B139" s="155"/>
      <c r="C139" s="170" t="s">
        <v>179</v>
      </c>
      <c r="D139" s="170" t="s">
        <v>108</v>
      </c>
      <c r="E139" s="171" t="s">
        <v>180</v>
      </c>
      <c r="F139" s="172" t="s">
        <v>181</v>
      </c>
      <c r="G139" s="173" t="s">
        <v>117</v>
      </c>
      <c r="H139" s="174">
        <v>15</v>
      </c>
      <c r="I139" s="175"/>
      <c r="J139" s="176">
        <f t="shared" si="0"/>
        <v>0</v>
      </c>
      <c r="K139" s="177"/>
      <c r="L139" s="178"/>
      <c r="M139" s="179" t="s">
        <v>1</v>
      </c>
      <c r="N139" s="180" t="s">
        <v>40</v>
      </c>
      <c r="O139" s="56"/>
      <c r="P139" s="166">
        <f t="shared" si="1"/>
        <v>0</v>
      </c>
      <c r="Q139" s="166">
        <v>0</v>
      </c>
      <c r="R139" s="166">
        <f t="shared" si="2"/>
        <v>0</v>
      </c>
      <c r="S139" s="166">
        <v>0</v>
      </c>
      <c r="T139" s="167">
        <f t="shared" si="3"/>
        <v>0</v>
      </c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R139" s="168" t="s">
        <v>134</v>
      </c>
      <c r="AT139" s="168" t="s">
        <v>108</v>
      </c>
      <c r="AU139" s="168" t="s">
        <v>119</v>
      </c>
      <c r="AY139" s="15" t="s">
        <v>111</v>
      </c>
      <c r="BE139" s="169">
        <f t="shared" si="4"/>
        <v>0</v>
      </c>
      <c r="BF139" s="169">
        <f t="shared" si="5"/>
        <v>0</v>
      </c>
      <c r="BG139" s="169">
        <f t="shared" si="6"/>
        <v>0</v>
      </c>
      <c r="BH139" s="169">
        <f t="shared" si="7"/>
        <v>0</v>
      </c>
      <c r="BI139" s="169">
        <f t="shared" si="8"/>
        <v>0</v>
      </c>
      <c r="BJ139" s="15" t="s">
        <v>119</v>
      </c>
      <c r="BK139" s="169">
        <f t="shared" si="9"/>
        <v>0</v>
      </c>
      <c r="BL139" s="15" t="s">
        <v>134</v>
      </c>
      <c r="BM139" s="168" t="s">
        <v>182</v>
      </c>
    </row>
    <row r="140" spans="1:65" s="2" customFormat="1" ht="16.5" customHeight="1">
      <c r="A140" s="30"/>
      <c r="B140" s="155"/>
      <c r="C140" s="170" t="s">
        <v>183</v>
      </c>
      <c r="D140" s="170" t="s">
        <v>108</v>
      </c>
      <c r="E140" s="171" t="s">
        <v>184</v>
      </c>
      <c r="F140" s="172" t="s">
        <v>185</v>
      </c>
      <c r="G140" s="173" t="s">
        <v>117</v>
      </c>
      <c r="H140" s="174">
        <v>60</v>
      </c>
      <c r="I140" s="175"/>
      <c r="J140" s="176">
        <f t="shared" si="0"/>
        <v>0</v>
      </c>
      <c r="K140" s="177"/>
      <c r="L140" s="178"/>
      <c r="M140" s="179" t="s">
        <v>1</v>
      </c>
      <c r="N140" s="180" t="s">
        <v>40</v>
      </c>
      <c r="O140" s="56"/>
      <c r="P140" s="166">
        <f t="shared" si="1"/>
        <v>0</v>
      </c>
      <c r="Q140" s="166">
        <v>3.8000000000000002E-4</v>
      </c>
      <c r="R140" s="166">
        <f t="shared" si="2"/>
        <v>2.2800000000000001E-2</v>
      </c>
      <c r="S140" s="166">
        <v>0</v>
      </c>
      <c r="T140" s="167">
        <f t="shared" si="3"/>
        <v>0</v>
      </c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R140" s="168" t="s">
        <v>134</v>
      </c>
      <c r="AT140" s="168" t="s">
        <v>108</v>
      </c>
      <c r="AU140" s="168" t="s">
        <v>119</v>
      </c>
      <c r="AY140" s="15" t="s">
        <v>111</v>
      </c>
      <c r="BE140" s="169">
        <f t="shared" si="4"/>
        <v>0</v>
      </c>
      <c r="BF140" s="169">
        <f t="shared" si="5"/>
        <v>0</v>
      </c>
      <c r="BG140" s="169">
        <f t="shared" si="6"/>
        <v>0</v>
      </c>
      <c r="BH140" s="169">
        <f t="shared" si="7"/>
        <v>0</v>
      </c>
      <c r="BI140" s="169">
        <f t="shared" si="8"/>
        <v>0</v>
      </c>
      <c r="BJ140" s="15" t="s">
        <v>119</v>
      </c>
      <c r="BK140" s="169">
        <f t="shared" si="9"/>
        <v>0</v>
      </c>
      <c r="BL140" s="15" t="s">
        <v>134</v>
      </c>
      <c r="BM140" s="168" t="s">
        <v>186</v>
      </c>
    </row>
    <row r="141" spans="1:65" s="2" customFormat="1" ht="24" customHeight="1">
      <c r="A141" s="30"/>
      <c r="B141" s="155"/>
      <c r="C141" s="156" t="s">
        <v>187</v>
      </c>
      <c r="D141" s="156" t="s">
        <v>114</v>
      </c>
      <c r="E141" s="157" t="s">
        <v>188</v>
      </c>
      <c r="F141" s="158" t="s">
        <v>189</v>
      </c>
      <c r="G141" s="159" t="s">
        <v>168</v>
      </c>
      <c r="H141" s="160">
        <v>100</v>
      </c>
      <c r="I141" s="161"/>
      <c r="J141" s="162">
        <f t="shared" si="0"/>
        <v>0</v>
      </c>
      <c r="K141" s="163"/>
      <c r="L141" s="31"/>
      <c r="M141" s="164" t="s">
        <v>1</v>
      </c>
      <c r="N141" s="165" t="s">
        <v>40</v>
      </c>
      <c r="O141" s="56"/>
      <c r="P141" s="166">
        <f t="shared" si="1"/>
        <v>0</v>
      </c>
      <c r="Q141" s="166">
        <v>0</v>
      </c>
      <c r="R141" s="166">
        <f t="shared" si="2"/>
        <v>0</v>
      </c>
      <c r="S141" s="166">
        <v>0</v>
      </c>
      <c r="T141" s="167">
        <f t="shared" si="3"/>
        <v>0</v>
      </c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R141" s="168" t="s">
        <v>118</v>
      </c>
      <c r="AT141" s="168" t="s">
        <v>114</v>
      </c>
      <c r="AU141" s="168" t="s">
        <v>119</v>
      </c>
      <c r="AY141" s="15" t="s">
        <v>111</v>
      </c>
      <c r="BE141" s="169">
        <f t="shared" si="4"/>
        <v>0</v>
      </c>
      <c r="BF141" s="169">
        <f t="shared" si="5"/>
        <v>0</v>
      </c>
      <c r="BG141" s="169">
        <f t="shared" si="6"/>
        <v>0</v>
      </c>
      <c r="BH141" s="169">
        <f t="shared" si="7"/>
        <v>0</v>
      </c>
      <c r="BI141" s="169">
        <f t="shared" si="8"/>
        <v>0</v>
      </c>
      <c r="BJ141" s="15" t="s">
        <v>119</v>
      </c>
      <c r="BK141" s="169">
        <f t="shared" si="9"/>
        <v>0</v>
      </c>
      <c r="BL141" s="15" t="s">
        <v>118</v>
      </c>
      <c r="BM141" s="168" t="s">
        <v>190</v>
      </c>
    </row>
    <row r="142" spans="1:65" s="2" customFormat="1" ht="24" customHeight="1">
      <c r="A142" s="30"/>
      <c r="B142" s="155"/>
      <c r="C142" s="170" t="s">
        <v>191</v>
      </c>
      <c r="D142" s="170" t="s">
        <v>108</v>
      </c>
      <c r="E142" s="171" t="s">
        <v>192</v>
      </c>
      <c r="F142" s="172" t="s">
        <v>193</v>
      </c>
      <c r="G142" s="173" t="s">
        <v>168</v>
      </c>
      <c r="H142" s="174">
        <v>105</v>
      </c>
      <c r="I142" s="175"/>
      <c r="J142" s="176">
        <f t="shared" si="0"/>
        <v>0</v>
      </c>
      <c r="K142" s="177"/>
      <c r="L142" s="178"/>
      <c r="M142" s="179" t="s">
        <v>1</v>
      </c>
      <c r="N142" s="180" t="s">
        <v>40</v>
      </c>
      <c r="O142" s="56"/>
      <c r="P142" s="166">
        <f t="shared" si="1"/>
        <v>0</v>
      </c>
      <c r="Q142" s="166">
        <v>9.7621599999999994E-5</v>
      </c>
      <c r="R142" s="166">
        <f t="shared" si="2"/>
        <v>1.0250268E-2</v>
      </c>
      <c r="S142" s="166">
        <v>0</v>
      </c>
      <c r="T142" s="167">
        <f t="shared" si="3"/>
        <v>0</v>
      </c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R142" s="168" t="s">
        <v>134</v>
      </c>
      <c r="AT142" s="168" t="s">
        <v>108</v>
      </c>
      <c r="AU142" s="168" t="s">
        <v>119</v>
      </c>
      <c r="AY142" s="15" t="s">
        <v>111</v>
      </c>
      <c r="BE142" s="169">
        <f t="shared" si="4"/>
        <v>0</v>
      </c>
      <c r="BF142" s="169">
        <f t="shared" si="5"/>
        <v>0</v>
      </c>
      <c r="BG142" s="169">
        <f t="shared" si="6"/>
        <v>0</v>
      </c>
      <c r="BH142" s="169">
        <f t="shared" si="7"/>
        <v>0</v>
      </c>
      <c r="BI142" s="169">
        <f t="shared" si="8"/>
        <v>0</v>
      </c>
      <c r="BJ142" s="15" t="s">
        <v>119</v>
      </c>
      <c r="BK142" s="169">
        <f t="shared" si="9"/>
        <v>0</v>
      </c>
      <c r="BL142" s="15" t="s">
        <v>134</v>
      </c>
      <c r="BM142" s="168" t="s">
        <v>194</v>
      </c>
    </row>
    <row r="143" spans="1:65" s="13" customFormat="1" ht="11.25">
      <c r="B143" s="181"/>
      <c r="D143" s="182" t="s">
        <v>195</v>
      </c>
      <c r="F143" s="183" t="s">
        <v>196</v>
      </c>
      <c r="H143" s="184">
        <v>105</v>
      </c>
      <c r="I143" s="185"/>
      <c r="L143" s="181"/>
      <c r="M143" s="186"/>
      <c r="N143" s="187"/>
      <c r="O143" s="187"/>
      <c r="P143" s="187"/>
      <c r="Q143" s="187"/>
      <c r="R143" s="187"/>
      <c r="S143" s="187"/>
      <c r="T143" s="188"/>
      <c r="AT143" s="189" t="s">
        <v>195</v>
      </c>
      <c r="AU143" s="189" t="s">
        <v>119</v>
      </c>
      <c r="AV143" s="13" t="s">
        <v>119</v>
      </c>
      <c r="AW143" s="13" t="s">
        <v>3</v>
      </c>
      <c r="AX143" s="13" t="s">
        <v>79</v>
      </c>
      <c r="AY143" s="189" t="s">
        <v>111</v>
      </c>
    </row>
    <row r="144" spans="1:65" s="2" customFormat="1" ht="24" customHeight="1">
      <c r="A144" s="30"/>
      <c r="B144" s="155"/>
      <c r="C144" s="156" t="s">
        <v>7</v>
      </c>
      <c r="D144" s="156" t="s">
        <v>114</v>
      </c>
      <c r="E144" s="157" t="s">
        <v>197</v>
      </c>
      <c r="F144" s="158" t="s">
        <v>198</v>
      </c>
      <c r="G144" s="159" t="s">
        <v>168</v>
      </c>
      <c r="H144" s="160">
        <v>550</v>
      </c>
      <c r="I144" s="161"/>
      <c r="J144" s="162">
        <f>ROUND(I144*H144,2)</f>
        <v>0</v>
      </c>
      <c r="K144" s="163"/>
      <c r="L144" s="31"/>
      <c r="M144" s="164" t="s">
        <v>1</v>
      </c>
      <c r="N144" s="165" t="s">
        <v>40</v>
      </c>
      <c r="O144" s="56"/>
      <c r="P144" s="166">
        <f>O144*H144</f>
        <v>0</v>
      </c>
      <c r="Q144" s="166">
        <v>0</v>
      </c>
      <c r="R144" s="166">
        <f>Q144*H144</f>
        <v>0</v>
      </c>
      <c r="S144" s="166">
        <v>0</v>
      </c>
      <c r="T144" s="167">
        <f>S144*H144</f>
        <v>0</v>
      </c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R144" s="168" t="s">
        <v>118</v>
      </c>
      <c r="AT144" s="168" t="s">
        <v>114</v>
      </c>
      <c r="AU144" s="168" t="s">
        <v>119</v>
      </c>
      <c r="AY144" s="15" t="s">
        <v>111</v>
      </c>
      <c r="BE144" s="169">
        <f>IF(N144="základná",J144,0)</f>
        <v>0</v>
      </c>
      <c r="BF144" s="169">
        <f>IF(N144="znížená",J144,0)</f>
        <v>0</v>
      </c>
      <c r="BG144" s="169">
        <f>IF(N144="zákl. prenesená",J144,0)</f>
        <v>0</v>
      </c>
      <c r="BH144" s="169">
        <f>IF(N144="zníž. prenesená",J144,0)</f>
        <v>0</v>
      </c>
      <c r="BI144" s="169">
        <f>IF(N144="nulová",J144,0)</f>
        <v>0</v>
      </c>
      <c r="BJ144" s="15" t="s">
        <v>119</v>
      </c>
      <c r="BK144" s="169">
        <f>ROUND(I144*H144,2)</f>
        <v>0</v>
      </c>
      <c r="BL144" s="15" t="s">
        <v>118</v>
      </c>
      <c r="BM144" s="168" t="s">
        <v>199</v>
      </c>
    </row>
    <row r="145" spans="1:65" s="2" customFormat="1" ht="16.5" customHeight="1">
      <c r="A145" s="30"/>
      <c r="B145" s="155"/>
      <c r="C145" s="170" t="s">
        <v>200</v>
      </c>
      <c r="D145" s="170" t="s">
        <v>108</v>
      </c>
      <c r="E145" s="171" t="s">
        <v>201</v>
      </c>
      <c r="F145" s="172" t="s">
        <v>202</v>
      </c>
      <c r="G145" s="173" t="s">
        <v>168</v>
      </c>
      <c r="H145" s="174">
        <v>577.5</v>
      </c>
      <c r="I145" s="175"/>
      <c r="J145" s="176">
        <f>ROUND(I145*H145,2)</f>
        <v>0</v>
      </c>
      <c r="K145" s="177"/>
      <c r="L145" s="178"/>
      <c r="M145" s="179" t="s">
        <v>1</v>
      </c>
      <c r="N145" s="180" t="s">
        <v>40</v>
      </c>
      <c r="O145" s="56"/>
      <c r="P145" s="166">
        <f>O145*H145</f>
        <v>0</v>
      </c>
      <c r="Q145" s="166">
        <v>4.2000000000000002E-4</v>
      </c>
      <c r="R145" s="166">
        <f>Q145*H145</f>
        <v>0.24255000000000002</v>
      </c>
      <c r="S145" s="166">
        <v>0</v>
      </c>
      <c r="T145" s="167">
        <f>S145*H145</f>
        <v>0</v>
      </c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R145" s="168" t="s">
        <v>134</v>
      </c>
      <c r="AT145" s="168" t="s">
        <v>108</v>
      </c>
      <c r="AU145" s="168" t="s">
        <v>119</v>
      </c>
      <c r="AY145" s="15" t="s">
        <v>111</v>
      </c>
      <c r="BE145" s="169">
        <f>IF(N145="základná",J145,0)</f>
        <v>0</v>
      </c>
      <c r="BF145" s="169">
        <f>IF(N145="znížená",J145,0)</f>
        <v>0</v>
      </c>
      <c r="BG145" s="169">
        <f>IF(N145="zákl. prenesená",J145,0)</f>
        <v>0</v>
      </c>
      <c r="BH145" s="169">
        <f>IF(N145="zníž. prenesená",J145,0)</f>
        <v>0</v>
      </c>
      <c r="BI145" s="169">
        <f>IF(N145="nulová",J145,0)</f>
        <v>0</v>
      </c>
      <c r="BJ145" s="15" t="s">
        <v>119</v>
      </c>
      <c r="BK145" s="169">
        <f>ROUND(I145*H145,2)</f>
        <v>0</v>
      </c>
      <c r="BL145" s="15" t="s">
        <v>134</v>
      </c>
      <c r="BM145" s="168" t="s">
        <v>203</v>
      </c>
    </row>
    <row r="146" spans="1:65" s="13" customFormat="1" ht="11.25">
      <c r="B146" s="181"/>
      <c r="D146" s="182" t="s">
        <v>195</v>
      </c>
      <c r="F146" s="183" t="s">
        <v>204</v>
      </c>
      <c r="H146" s="184">
        <v>577.5</v>
      </c>
      <c r="I146" s="185"/>
      <c r="L146" s="181"/>
      <c r="M146" s="186"/>
      <c r="N146" s="187"/>
      <c r="O146" s="187"/>
      <c r="P146" s="187"/>
      <c r="Q146" s="187"/>
      <c r="R146" s="187"/>
      <c r="S146" s="187"/>
      <c r="T146" s="188"/>
      <c r="AT146" s="189" t="s">
        <v>195</v>
      </c>
      <c r="AU146" s="189" t="s">
        <v>119</v>
      </c>
      <c r="AV146" s="13" t="s">
        <v>119</v>
      </c>
      <c r="AW146" s="13" t="s">
        <v>3</v>
      </c>
      <c r="AX146" s="13" t="s">
        <v>79</v>
      </c>
      <c r="AY146" s="189" t="s">
        <v>111</v>
      </c>
    </row>
    <row r="147" spans="1:65" s="2" customFormat="1" ht="16.5" customHeight="1">
      <c r="A147" s="30"/>
      <c r="B147" s="155"/>
      <c r="C147" s="156" t="s">
        <v>205</v>
      </c>
      <c r="D147" s="156" t="s">
        <v>114</v>
      </c>
      <c r="E147" s="157" t="s">
        <v>206</v>
      </c>
      <c r="F147" s="158" t="s">
        <v>207</v>
      </c>
      <c r="G147" s="159" t="s">
        <v>117</v>
      </c>
      <c r="H147" s="160">
        <v>31</v>
      </c>
      <c r="I147" s="161"/>
      <c r="J147" s="162">
        <f t="shared" ref="J147:J152" si="10">ROUND(I147*H147,2)</f>
        <v>0</v>
      </c>
      <c r="K147" s="163"/>
      <c r="L147" s="31"/>
      <c r="M147" s="164" t="s">
        <v>1</v>
      </c>
      <c r="N147" s="165" t="s">
        <v>40</v>
      </c>
      <c r="O147" s="56"/>
      <c r="P147" s="166">
        <f t="shared" ref="P147:P152" si="11">O147*H147</f>
        <v>0</v>
      </c>
      <c r="Q147" s="166">
        <v>0</v>
      </c>
      <c r="R147" s="166">
        <f t="shared" ref="R147:R152" si="12">Q147*H147</f>
        <v>0</v>
      </c>
      <c r="S147" s="166">
        <v>0</v>
      </c>
      <c r="T147" s="167">
        <f t="shared" ref="T147:T152" si="13">S147*H147</f>
        <v>0</v>
      </c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R147" s="168" t="s">
        <v>118</v>
      </c>
      <c r="AT147" s="168" t="s">
        <v>114</v>
      </c>
      <c r="AU147" s="168" t="s">
        <v>119</v>
      </c>
      <c r="AY147" s="15" t="s">
        <v>111</v>
      </c>
      <c r="BE147" s="169">
        <f t="shared" ref="BE147:BE152" si="14">IF(N147="základná",J147,0)</f>
        <v>0</v>
      </c>
      <c r="BF147" s="169">
        <f t="shared" ref="BF147:BF152" si="15">IF(N147="znížená",J147,0)</f>
        <v>0</v>
      </c>
      <c r="BG147" s="169">
        <f t="shared" ref="BG147:BG152" si="16">IF(N147="zákl. prenesená",J147,0)</f>
        <v>0</v>
      </c>
      <c r="BH147" s="169">
        <f t="shared" ref="BH147:BH152" si="17">IF(N147="zníž. prenesená",J147,0)</f>
        <v>0</v>
      </c>
      <c r="BI147" s="169">
        <f t="shared" ref="BI147:BI152" si="18">IF(N147="nulová",J147,0)</f>
        <v>0</v>
      </c>
      <c r="BJ147" s="15" t="s">
        <v>119</v>
      </c>
      <c r="BK147" s="169">
        <f t="shared" ref="BK147:BK152" si="19">ROUND(I147*H147,2)</f>
        <v>0</v>
      </c>
      <c r="BL147" s="15" t="s">
        <v>118</v>
      </c>
      <c r="BM147" s="168" t="s">
        <v>208</v>
      </c>
    </row>
    <row r="148" spans="1:65" s="2" customFormat="1" ht="16.5" customHeight="1">
      <c r="A148" s="30"/>
      <c r="B148" s="155"/>
      <c r="C148" s="170" t="s">
        <v>209</v>
      </c>
      <c r="D148" s="170" t="s">
        <v>108</v>
      </c>
      <c r="E148" s="171" t="s">
        <v>210</v>
      </c>
      <c r="F148" s="172" t="s">
        <v>211</v>
      </c>
      <c r="G148" s="173" t="s">
        <v>117</v>
      </c>
      <c r="H148" s="174">
        <v>31</v>
      </c>
      <c r="I148" s="175"/>
      <c r="J148" s="176">
        <f t="shared" si="10"/>
        <v>0</v>
      </c>
      <c r="K148" s="177"/>
      <c r="L148" s="178"/>
      <c r="M148" s="179" t="s">
        <v>1</v>
      </c>
      <c r="N148" s="180" t="s">
        <v>40</v>
      </c>
      <c r="O148" s="56"/>
      <c r="P148" s="166">
        <f t="shared" si="11"/>
        <v>0</v>
      </c>
      <c r="Q148" s="166">
        <v>0</v>
      </c>
      <c r="R148" s="166">
        <f t="shared" si="12"/>
        <v>0</v>
      </c>
      <c r="S148" s="166">
        <v>0</v>
      </c>
      <c r="T148" s="167">
        <f t="shared" si="13"/>
        <v>0</v>
      </c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R148" s="168" t="s">
        <v>134</v>
      </c>
      <c r="AT148" s="168" t="s">
        <v>108</v>
      </c>
      <c r="AU148" s="168" t="s">
        <v>119</v>
      </c>
      <c r="AY148" s="15" t="s">
        <v>111</v>
      </c>
      <c r="BE148" s="169">
        <f t="shared" si="14"/>
        <v>0</v>
      </c>
      <c r="BF148" s="169">
        <f t="shared" si="15"/>
        <v>0</v>
      </c>
      <c r="BG148" s="169">
        <f t="shared" si="16"/>
        <v>0</v>
      </c>
      <c r="BH148" s="169">
        <f t="shared" si="17"/>
        <v>0</v>
      </c>
      <c r="BI148" s="169">
        <f t="shared" si="18"/>
        <v>0</v>
      </c>
      <c r="BJ148" s="15" t="s">
        <v>119</v>
      </c>
      <c r="BK148" s="169">
        <f t="shared" si="19"/>
        <v>0</v>
      </c>
      <c r="BL148" s="15" t="s">
        <v>134</v>
      </c>
      <c r="BM148" s="168" t="s">
        <v>212</v>
      </c>
    </row>
    <row r="149" spans="1:65" s="2" customFormat="1" ht="16.5" customHeight="1">
      <c r="A149" s="30"/>
      <c r="B149" s="155"/>
      <c r="C149" s="156" t="s">
        <v>213</v>
      </c>
      <c r="D149" s="156" t="s">
        <v>114</v>
      </c>
      <c r="E149" s="157" t="s">
        <v>214</v>
      </c>
      <c r="F149" s="158" t="s">
        <v>215</v>
      </c>
      <c r="G149" s="159" t="s">
        <v>168</v>
      </c>
      <c r="H149" s="160">
        <v>200</v>
      </c>
      <c r="I149" s="161"/>
      <c r="J149" s="162">
        <f t="shared" si="10"/>
        <v>0</v>
      </c>
      <c r="K149" s="163"/>
      <c r="L149" s="31"/>
      <c r="M149" s="164" t="s">
        <v>1</v>
      </c>
      <c r="N149" s="165" t="s">
        <v>40</v>
      </c>
      <c r="O149" s="56"/>
      <c r="P149" s="166">
        <f t="shared" si="11"/>
        <v>0</v>
      </c>
      <c r="Q149" s="166">
        <v>0</v>
      </c>
      <c r="R149" s="166">
        <f t="shared" si="12"/>
        <v>0</v>
      </c>
      <c r="S149" s="166">
        <v>0</v>
      </c>
      <c r="T149" s="167">
        <f t="shared" si="13"/>
        <v>0</v>
      </c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R149" s="168" t="s">
        <v>118</v>
      </c>
      <c r="AT149" s="168" t="s">
        <v>114</v>
      </c>
      <c r="AU149" s="168" t="s">
        <v>119</v>
      </c>
      <c r="AY149" s="15" t="s">
        <v>111</v>
      </c>
      <c r="BE149" s="169">
        <f t="shared" si="14"/>
        <v>0</v>
      </c>
      <c r="BF149" s="169">
        <f t="shared" si="15"/>
        <v>0</v>
      </c>
      <c r="BG149" s="169">
        <f t="shared" si="16"/>
        <v>0</v>
      </c>
      <c r="BH149" s="169">
        <f t="shared" si="17"/>
        <v>0</v>
      </c>
      <c r="BI149" s="169">
        <f t="shared" si="18"/>
        <v>0</v>
      </c>
      <c r="BJ149" s="15" t="s">
        <v>119</v>
      </c>
      <c r="BK149" s="169">
        <f t="shared" si="19"/>
        <v>0</v>
      </c>
      <c r="BL149" s="15" t="s">
        <v>118</v>
      </c>
      <c r="BM149" s="168" t="s">
        <v>216</v>
      </c>
    </row>
    <row r="150" spans="1:65" s="2" customFormat="1" ht="16.5" customHeight="1">
      <c r="A150" s="30"/>
      <c r="B150" s="155"/>
      <c r="C150" s="156" t="s">
        <v>217</v>
      </c>
      <c r="D150" s="156" t="s">
        <v>114</v>
      </c>
      <c r="E150" s="157" t="s">
        <v>218</v>
      </c>
      <c r="F150" s="158" t="s">
        <v>219</v>
      </c>
      <c r="G150" s="159" t="s">
        <v>220</v>
      </c>
      <c r="H150" s="190"/>
      <c r="I150" s="161"/>
      <c r="J150" s="162">
        <f t="shared" si="10"/>
        <v>0</v>
      </c>
      <c r="K150" s="163"/>
      <c r="L150" s="31"/>
      <c r="M150" s="164" t="s">
        <v>1</v>
      </c>
      <c r="N150" s="165" t="s">
        <v>40</v>
      </c>
      <c r="O150" s="56"/>
      <c r="P150" s="166">
        <f t="shared" si="11"/>
        <v>0</v>
      </c>
      <c r="Q150" s="166">
        <v>0</v>
      </c>
      <c r="R150" s="166">
        <f t="shared" si="12"/>
        <v>0</v>
      </c>
      <c r="S150" s="166">
        <v>0</v>
      </c>
      <c r="T150" s="167">
        <f t="shared" si="13"/>
        <v>0</v>
      </c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R150" s="168" t="s">
        <v>134</v>
      </c>
      <c r="AT150" s="168" t="s">
        <v>114</v>
      </c>
      <c r="AU150" s="168" t="s">
        <v>119</v>
      </c>
      <c r="AY150" s="15" t="s">
        <v>111</v>
      </c>
      <c r="BE150" s="169">
        <f t="shared" si="14"/>
        <v>0</v>
      </c>
      <c r="BF150" s="169">
        <f t="shared" si="15"/>
        <v>0</v>
      </c>
      <c r="BG150" s="169">
        <f t="shared" si="16"/>
        <v>0</v>
      </c>
      <c r="BH150" s="169">
        <f t="shared" si="17"/>
        <v>0</v>
      </c>
      <c r="BI150" s="169">
        <f t="shared" si="18"/>
        <v>0</v>
      </c>
      <c r="BJ150" s="15" t="s">
        <v>119</v>
      </c>
      <c r="BK150" s="169">
        <f t="shared" si="19"/>
        <v>0</v>
      </c>
      <c r="BL150" s="15" t="s">
        <v>134</v>
      </c>
      <c r="BM150" s="168" t="s">
        <v>221</v>
      </c>
    </row>
    <row r="151" spans="1:65" s="2" customFormat="1" ht="16.5" customHeight="1">
      <c r="A151" s="30"/>
      <c r="B151" s="155"/>
      <c r="C151" s="156" t="s">
        <v>222</v>
      </c>
      <c r="D151" s="156" t="s">
        <v>114</v>
      </c>
      <c r="E151" s="157" t="s">
        <v>223</v>
      </c>
      <c r="F151" s="158" t="s">
        <v>224</v>
      </c>
      <c r="G151" s="159" t="s">
        <v>220</v>
      </c>
      <c r="H151" s="190"/>
      <c r="I151" s="161"/>
      <c r="J151" s="162">
        <f t="shared" si="10"/>
        <v>0</v>
      </c>
      <c r="K151" s="163"/>
      <c r="L151" s="31"/>
      <c r="M151" s="164" t="s">
        <v>1</v>
      </c>
      <c r="N151" s="165" t="s">
        <v>40</v>
      </c>
      <c r="O151" s="56"/>
      <c r="P151" s="166">
        <f t="shared" si="11"/>
        <v>0</v>
      </c>
      <c r="Q151" s="166">
        <v>0</v>
      </c>
      <c r="R151" s="166">
        <f t="shared" si="12"/>
        <v>0</v>
      </c>
      <c r="S151" s="166">
        <v>0</v>
      </c>
      <c r="T151" s="167">
        <f t="shared" si="13"/>
        <v>0</v>
      </c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R151" s="168" t="s">
        <v>118</v>
      </c>
      <c r="AT151" s="168" t="s">
        <v>114</v>
      </c>
      <c r="AU151" s="168" t="s">
        <v>119</v>
      </c>
      <c r="AY151" s="15" t="s">
        <v>111</v>
      </c>
      <c r="BE151" s="169">
        <f t="shared" si="14"/>
        <v>0</v>
      </c>
      <c r="BF151" s="169">
        <f t="shared" si="15"/>
        <v>0</v>
      </c>
      <c r="BG151" s="169">
        <f t="shared" si="16"/>
        <v>0</v>
      </c>
      <c r="BH151" s="169">
        <f t="shared" si="17"/>
        <v>0</v>
      </c>
      <c r="BI151" s="169">
        <f t="shared" si="18"/>
        <v>0</v>
      </c>
      <c r="BJ151" s="15" t="s">
        <v>119</v>
      </c>
      <c r="BK151" s="169">
        <f t="shared" si="19"/>
        <v>0</v>
      </c>
      <c r="BL151" s="15" t="s">
        <v>118</v>
      </c>
      <c r="BM151" s="168" t="s">
        <v>225</v>
      </c>
    </row>
    <row r="152" spans="1:65" s="2" customFormat="1" ht="16.5" customHeight="1">
      <c r="A152" s="30"/>
      <c r="B152" s="155"/>
      <c r="C152" s="156" t="s">
        <v>226</v>
      </c>
      <c r="D152" s="156" t="s">
        <v>114</v>
      </c>
      <c r="E152" s="157" t="s">
        <v>227</v>
      </c>
      <c r="F152" s="158" t="s">
        <v>228</v>
      </c>
      <c r="G152" s="159" t="s">
        <v>117</v>
      </c>
      <c r="H152" s="160">
        <v>1</v>
      </c>
      <c r="I152" s="161"/>
      <c r="J152" s="162">
        <f t="shared" si="10"/>
        <v>0</v>
      </c>
      <c r="K152" s="163"/>
      <c r="L152" s="31"/>
      <c r="M152" s="164" t="s">
        <v>1</v>
      </c>
      <c r="N152" s="165" t="s">
        <v>40</v>
      </c>
      <c r="O152" s="56"/>
      <c r="P152" s="166">
        <f t="shared" si="11"/>
        <v>0</v>
      </c>
      <c r="Q152" s="166">
        <v>0</v>
      </c>
      <c r="R152" s="166">
        <f t="shared" si="12"/>
        <v>0</v>
      </c>
      <c r="S152" s="166">
        <v>0</v>
      </c>
      <c r="T152" s="167">
        <f t="shared" si="13"/>
        <v>0</v>
      </c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R152" s="168" t="s">
        <v>118</v>
      </c>
      <c r="AT152" s="168" t="s">
        <v>114</v>
      </c>
      <c r="AU152" s="168" t="s">
        <v>119</v>
      </c>
      <c r="AY152" s="15" t="s">
        <v>111</v>
      </c>
      <c r="BE152" s="169">
        <f t="shared" si="14"/>
        <v>0</v>
      </c>
      <c r="BF152" s="169">
        <f t="shared" si="15"/>
        <v>0</v>
      </c>
      <c r="BG152" s="169">
        <f t="shared" si="16"/>
        <v>0</v>
      </c>
      <c r="BH152" s="169">
        <f t="shared" si="17"/>
        <v>0</v>
      </c>
      <c r="BI152" s="169">
        <f t="shared" si="18"/>
        <v>0</v>
      </c>
      <c r="BJ152" s="15" t="s">
        <v>119</v>
      </c>
      <c r="BK152" s="169">
        <f t="shared" si="19"/>
        <v>0</v>
      </c>
      <c r="BL152" s="15" t="s">
        <v>118</v>
      </c>
      <c r="BM152" s="168" t="s">
        <v>229</v>
      </c>
    </row>
    <row r="153" spans="1:65" s="12" customFormat="1" ht="22.9" customHeight="1">
      <c r="B153" s="142"/>
      <c r="D153" s="143" t="s">
        <v>73</v>
      </c>
      <c r="E153" s="153" t="s">
        <v>230</v>
      </c>
      <c r="F153" s="153" t="s">
        <v>231</v>
      </c>
      <c r="I153" s="145"/>
      <c r="J153" s="154">
        <f>BK153</f>
        <v>0</v>
      </c>
      <c r="L153" s="142"/>
      <c r="M153" s="147"/>
      <c r="N153" s="148"/>
      <c r="O153" s="148"/>
      <c r="P153" s="149">
        <f>SUM(P154:P172)</f>
        <v>0</v>
      </c>
      <c r="Q153" s="148"/>
      <c r="R153" s="149">
        <f>SUM(R154:R172)</f>
        <v>55.882656433700006</v>
      </c>
      <c r="S153" s="148"/>
      <c r="T153" s="150">
        <f>SUM(T154:T172)</f>
        <v>0</v>
      </c>
      <c r="AR153" s="143" t="s">
        <v>110</v>
      </c>
      <c r="AT153" s="151" t="s">
        <v>73</v>
      </c>
      <c r="AU153" s="151" t="s">
        <v>79</v>
      </c>
      <c r="AY153" s="143" t="s">
        <v>111</v>
      </c>
      <c r="BK153" s="152">
        <f>SUM(BK154:BK172)</f>
        <v>0</v>
      </c>
    </row>
    <row r="154" spans="1:65" s="2" customFormat="1" ht="24" customHeight="1">
      <c r="A154" s="30"/>
      <c r="B154" s="155"/>
      <c r="C154" s="156" t="s">
        <v>232</v>
      </c>
      <c r="D154" s="156" t="s">
        <v>114</v>
      </c>
      <c r="E154" s="157" t="s">
        <v>233</v>
      </c>
      <c r="F154" s="158" t="s">
        <v>234</v>
      </c>
      <c r="G154" s="159" t="s">
        <v>117</v>
      </c>
      <c r="H154" s="160">
        <v>15</v>
      </c>
      <c r="I154" s="161"/>
      <c r="J154" s="162">
        <f t="shared" ref="J154:J163" si="20">ROUND(I154*H154,2)</f>
        <v>0</v>
      </c>
      <c r="K154" s="163"/>
      <c r="L154" s="31"/>
      <c r="M154" s="164" t="s">
        <v>1</v>
      </c>
      <c r="N154" s="165" t="s">
        <v>40</v>
      </c>
      <c r="O154" s="56"/>
      <c r="P154" s="166">
        <f t="shared" ref="P154:P163" si="21">O154*H154</f>
        <v>0</v>
      </c>
      <c r="Q154" s="166">
        <v>0</v>
      </c>
      <c r="R154" s="166">
        <f t="shared" ref="R154:R163" si="22">Q154*H154</f>
        <v>0</v>
      </c>
      <c r="S154" s="166">
        <v>0</v>
      </c>
      <c r="T154" s="167">
        <f t="shared" ref="T154:T163" si="23">S154*H154</f>
        <v>0</v>
      </c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R154" s="168" t="s">
        <v>118</v>
      </c>
      <c r="AT154" s="168" t="s">
        <v>114</v>
      </c>
      <c r="AU154" s="168" t="s">
        <v>119</v>
      </c>
      <c r="AY154" s="15" t="s">
        <v>111</v>
      </c>
      <c r="BE154" s="169">
        <f t="shared" ref="BE154:BE163" si="24">IF(N154="základná",J154,0)</f>
        <v>0</v>
      </c>
      <c r="BF154" s="169">
        <f t="shared" ref="BF154:BF163" si="25">IF(N154="znížená",J154,0)</f>
        <v>0</v>
      </c>
      <c r="BG154" s="169">
        <f t="shared" ref="BG154:BG163" si="26">IF(N154="zákl. prenesená",J154,0)</f>
        <v>0</v>
      </c>
      <c r="BH154" s="169">
        <f t="shared" ref="BH154:BH163" si="27">IF(N154="zníž. prenesená",J154,0)</f>
        <v>0</v>
      </c>
      <c r="BI154" s="169">
        <f t="shared" ref="BI154:BI163" si="28">IF(N154="nulová",J154,0)</f>
        <v>0</v>
      </c>
      <c r="BJ154" s="15" t="s">
        <v>119</v>
      </c>
      <c r="BK154" s="169">
        <f t="shared" ref="BK154:BK163" si="29">ROUND(I154*H154,2)</f>
        <v>0</v>
      </c>
      <c r="BL154" s="15" t="s">
        <v>118</v>
      </c>
      <c r="BM154" s="168" t="s">
        <v>235</v>
      </c>
    </row>
    <row r="155" spans="1:65" s="2" customFormat="1" ht="24" customHeight="1">
      <c r="A155" s="30"/>
      <c r="B155" s="155"/>
      <c r="C155" s="156" t="s">
        <v>236</v>
      </c>
      <c r="D155" s="156" t="s">
        <v>114</v>
      </c>
      <c r="E155" s="157" t="s">
        <v>237</v>
      </c>
      <c r="F155" s="158" t="s">
        <v>238</v>
      </c>
      <c r="G155" s="159" t="s">
        <v>117</v>
      </c>
      <c r="H155" s="160">
        <v>15</v>
      </c>
      <c r="I155" s="161"/>
      <c r="J155" s="162">
        <f t="shared" si="20"/>
        <v>0</v>
      </c>
      <c r="K155" s="163"/>
      <c r="L155" s="31"/>
      <c r="M155" s="164" t="s">
        <v>1</v>
      </c>
      <c r="N155" s="165" t="s">
        <v>40</v>
      </c>
      <c r="O155" s="56"/>
      <c r="P155" s="166">
        <f t="shared" si="21"/>
        <v>0</v>
      </c>
      <c r="Q155" s="166">
        <v>0</v>
      </c>
      <c r="R155" s="166">
        <f t="shared" si="22"/>
        <v>0</v>
      </c>
      <c r="S155" s="166">
        <v>0</v>
      </c>
      <c r="T155" s="167">
        <f t="shared" si="23"/>
        <v>0</v>
      </c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R155" s="168" t="s">
        <v>118</v>
      </c>
      <c r="AT155" s="168" t="s">
        <v>114</v>
      </c>
      <c r="AU155" s="168" t="s">
        <v>119</v>
      </c>
      <c r="AY155" s="15" t="s">
        <v>111</v>
      </c>
      <c r="BE155" s="169">
        <f t="shared" si="24"/>
        <v>0</v>
      </c>
      <c r="BF155" s="169">
        <f t="shared" si="25"/>
        <v>0</v>
      </c>
      <c r="BG155" s="169">
        <f t="shared" si="26"/>
        <v>0</v>
      </c>
      <c r="BH155" s="169">
        <f t="shared" si="27"/>
        <v>0</v>
      </c>
      <c r="BI155" s="169">
        <f t="shared" si="28"/>
        <v>0</v>
      </c>
      <c r="BJ155" s="15" t="s">
        <v>119</v>
      </c>
      <c r="BK155" s="169">
        <f t="shared" si="29"/>
        <v>0</v>
      </c>
      <c r="BL155" s="15" t="s">
        <v>118</v>
      </c>
      <c r="BM155" s="168" t="s">
        <v>239</v>
      </c>
    </row>
    <row r="156" spans="1:65" s="2" customFormat="1" ht="16.5" customHeight="1">
      <c r="A156" s="30"/>
      <c r="B156" s="155"/>
      <c r="C156" s="170" t="s">
        <v>240</v>
      </c>
      <c r="D156" s="170" t="s">
        <v>108</v>
      </c>
      <c r="E156" s="171" t="s">
        <v>241</v>
      </c>
      <c r="F156" s="172" t="s">
        <v>242</v>
      </c>
      <c r="G156" s="173" t="s">
        <v>243</v>
      </c>
      <c r="H156" s="174">
        <v>1.4999999999999999E-2</v>
      </c>
      <c r="I156" s="175"/>
      <c r="J156" s="176">
        <f t="shared" si="20"/>
        <v>0</v>
      </c>
      <c r="K156" s="177"/>
      <c r="L156" s="178"/>
      <c r="M156" s="179" t="s">
        <v>1</v>
      </c>
      <c r="N156" s="180" t="s">
        <v>40</v>
      </c>
      <c r="O156" s="56"/>
      <c r="P156" s="166">
        <f t="shared" si="21"/>
        <v>0</v>
      </c>
      <c r="Q156" s="166">
        <v>1</v>
      </c>
      <c r="R156" s="166">
        <f t="shared" si="22"/>
        <v>1.4999999999999999E-2</v>
      </c>
      <c r="S156" s="166">
        <v>0</v>
      </c>
      <c r="T156" s="167">
        <f t="shared" si="23"/>
        <v>0</v>
      </c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R156" s="168" t="s">
        <v>134</v>
      </c>
      <c r="AT156" s="168" t="s">
        <v>108</v>
      </c>
      <c r="AU156" s="168" t="s">
        <v>119</v>
      </c>
      <c r="AY156" s="15" t="s">
        <v>111</v>
      </c>
      <c r="BE156" s="169">
        <f t="shared" si="24"/>
        <v>0</v>
      </c>
      <c r="BF156" s="169">
        <f t="shared" si="25"/>
        <v>0</v>
      </c>
      <c r="BG156" s="169">
        <f t="shared" si="26"/>
        <v>0</v>
      </c>
      <c r="BH156" s="169">
        <f t="shared" si="27"/>
        <v>0</v>
      </c>
      <c r="BI156" s="169">
        <f t="shared" si="28"/>
        <v>0</v>
      </c>
      <c r="BJ156" s="15" t="s">
        <v>119</v>
      </c>
      <c r="BK156" s="169">
        <f t="shared" si="29"/>
        <v>0</v>
      </c>
      <c r="BL156" s="15" t="s">
        <v>134</v>
      </c>
      <c r="BM156" s="168" t="s">
        <v>244</v>
      </c>
    </row>
    <row r="157" spans="1:65" s="2" customFormat="1" ht="16.5" customHeight="1">
      <c r="A157" s="30"/>
      <c r="B157" s="155"/>
      <c r="C157" s="170" t="s">
        <v>245</v>
      </c>
      <c r="D157" s="170" t="s">
        <v>108</v>
      </c>
      <c r="E157" s="171" t="s">
        <v>246</v>
      </c>
      <c r="F157" s="172" t="s">
        <v>247</v>
      </c>
      <c r="G157" s="173" t="s">
        <v>168</v>
      </c>
      <c r="H157" s="174">
        <v>30</v>
      </c>
      <c r="I157" s="175"/>
      <c r="J157" s="176">
        <f t="shared" si="20"/>
        <v>0</v>
      </c>
      <c r="K157" s="177"/>
      <c r="L157" s="178"/>
      <c r="M157" s="179" t="s">
        <v>1</v>
      </c>
      <c r="N157" s="180" t="s">
        <v>40</v>
      </c>
      <c r="O157" s="56"/>
      <c r="P157" s="166">
        <f t="shared" si="21"/>
        <v>0</v>
      </c>
      <c r="Q157" s="166">
        <v>0</v>
      </c>
      <c r="R157" s="166">
        <f t="shared" si="22"/>
        <v>0</v>
      </c>
      <c r="S157" s="166">
        <v>0</v>
      </c>
      <c r="T157" s="167">
        <f t="shared" si="23"/>
        <v>0</v>
      </c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R157" s="168" t="s">
        <v>134</v>
      </c>
      <c r="AT157" s="168" t="s">
        <v>108</v>
      </c>
      <c r="AU157" s="168" t="s">
        <v>119</v>
      </c>
      <c r="AY157" s="15" t="s">
        <v>111</v>
      </c>
      <c r="BE157" s="169">
        <f t="shared" si="24"/>
        <v>0</v>
      </c>
      <c r="BF157" s="169">
        <f t="shared" si="25"/>
        <v>0</v>
      </c>
      <c r="BG157" s="169">
        <f t="shared" si="26"/>
        <v>0</v>
      </c>
      <c r="BH157" s="169">
        <f t="shared" si="27"/>
        <v>0</v>
      </c>
      <c r="BI157" s="169">
        <f t="shared" si="28"/>
        <v>0</v>
      </c>
      <c r="BJ157" s="15" t="s">
        <v>119</v>
      </c>
      <c r="BK157" s="169">
        <f t="shared" si="29"/>
        <v>0</v>
      </c>
      <c r="BL157" s="15" t="s">
        <v>134</v>
      </c>
      <c r="BM157" s="168" t="s">
        <v>248</v>
      </c>
    </row>
    <row r="158" spans="1:65" s="2" customFormat="1" ht="24" customHeight="1">
      <c r="A158" s="30"/>
      <c r="B158" s="155"/>
      <c r="C158" s="170" t="s">
        <v>249</v>
      </c>
      <c r="D158" s="170" t="s">
        <v>108</v>
      </c>
      <c r="E158" s="171" t="s">
        <v>250</v>
      </c>
      <c r="F158" s="172" t="s">
        <v>251</v>
      </c>
      <c r="G158" s="173" t="s">
        <v>252</v>
      </c>
      <c r="H158" s="174">
        <v>2.093</v>
      </c>
      <c r="I158" s="175"/>
      <c r="J158" s="176">
        <f t="shared" si="20"/>
        <v>0</v>
      </c>
      <c r="K158" s="177"/>
      <c r="L158" s="178"/>
      <c r="M158" s="179" t="s">
        <v>1</v>
      </c>
      <c r="N158" s="180" t="s">
        <v>40</v>
      </c>
      <c r="O158" s="56"/>
      <c r="P158" s="166">
        <f t="shared" si="21"/>
        <v>0</v>
      </c>
      <c r="Q158" s="166">
        <v>2.3543509</v>
      </c>
      <c r="R158" s="166">
        <f t="shared" si="22"/>
        <v>4.9276564337000002</v>
      </c>
      <c r="S158" s="166">
        <v>0</v>
      </c>
      <c r="T158" s="167">
        <f t="shared" si="23"/>
        <v>0</v>
      </c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R158" s="168" t="s">
        <v>134</v>
      </c>
      <c r="AT158" s="168" t="s">
        <v>108</v>
      </c>
      <c r="AU158" s="168" t="s">
        <v>119</v>
      </c>
      <c r="AY158" s="15" t="s">
        <v>111</v>
      </c>
      <c r="BE158" s="169">
        <f t="shared" si="24"/>
        <v>0</v>
      </c>
      <c r="BF158" s="169">
        <f t="shared" si="25"/>
        <v>0</v>
      </c>
      <c r="BG158" s="169">
        <f t="shared" si="26"/>
        <v>0</v>
      </c>
      <c r="BH158" s="169">
        <f t="shared" si="27"/>
        <v>0</v>
      </c>
      <c r="BI158" s="169">
        <f t="shared" si="28"/>
        <v>0</v>
      </c>
      <c r="BJ158" s="15" t="s">
        <v>119</v>
      </c>
      <c r="BK158" s="169">
        <f t="shared" si="29"/>
        <v>0</v>
      </c>
      <c r="BL158" s="15" t="s">
        <v>134</v>
      </c>
      <c r="BM158" s="168" t="s">
        <v>253</v>
      </c>
    </row>
    <row r="159" spans="1:65" s="2" customFormat="1" ht="24" customHeight="1">
      <c r="A159" s="30"/>
      <c r="B159" s="155"/>
      <c r="C159" s="170" t="s">
        <v>254</v>
      </c>
      <c r="D159" s="170" t="s">
        <v>108</v>
      </c>
      <c r="E159" s="171" t="s">
        <v>255</v>
      </c>
      <c r="F159" s="172" t="s">
        <v>256</v>
      </c>
      <c r="G159" s="173" t="s">
        <v>117</v>
      </c>
      <c r="H159" s="174">
        <v>15</v>
      </c>
      <c r="I159" s="175"/>
      <c r="J159" s="176">
        <f t="shared" si="20"/>
        <v>0</v>
      </c>
      <c r="K159" s="177"/>
      <c r="L159" s="178"/>
      <c r="M159" s="179" t="s">
        <v>1</v>
      </c>
      <c r="N159" s="180" t="s">
        <v>40</v>
      </c>
      <c r="O159" s="56"/>
      <c r="P159" s="166">
        <f t="shared" si="21"/>
        <v>0</v>
      </c>
      <c r="Q159" s="166">
        <v>0.04</v>
      </c>
      <c r="R159" s="166">
        <f t="shared" si="22"/>
        <v>0.6</v>
      </c>
      <c r="S159" s="166">
        <v>0</v>
      </c>
      <c r="T159" s="167">
        <f t="shared" si="23"/>
        <v>0</v>
      </c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R159" s="168" t="s">
        <v>134</v>
      </c>
      <c r="AT159" s="168" t="s">
        <v>108</v>
      </c>
      <c r="AU159" s="168" t="s">
        <v>119</v>
      </c>
      <c r="AY159" s="15" t="s">
        <v>111</v>
      </c>
      <c r="BE159" s="169">
        <f t="shared" si="24"/>
        <v>0</v>
      </c>
      <c r="BF159" s="169">
        <f t="shared" si="25"/>
        <v>0</v>
      </c>
      <c r="BG159" s="169">
        <f t="shared" si="26"/>
        <v>0</v>
      </c>
      <c r="BH159" s="169">
        <f t="shared" si="27"/>
        <v>0</v>
      </c>
      <c r="BI159" s="169">
        <f t="shared" si="28"/>
        <v>0</v>
      </c>
      <c r="BJ159" s="15" t="s">
        <v>119</v>
      </c>
      <c r="BK159" s="169">
        <f t="shared" si="29"/>
        <v>0</v>
      </c>
      <c r="BL159" s="15" t="s">
        <v>134</v>
      </c>
      <c r="BM159" s="168" t="s">
        <v>257</v>
      </c>
    </row>
    <row r="160" spans="1:65" s="2" customFormat="1" ht="24" customHeight="1">
      <c r="A160" s="30"/>
      <c r="B160" s="155"/>
      <c r="C160" s="156" t="s">
        <v>258</v>
      </c>
      <c r="D160" s="156" t="s">
        <v>114</v>
      </c>
      <c r="E160" s="157" t="s">
        <v>259</v>
      </c>
      <c r="F160" s="158" t="s">
        <v>260</v>
      </c>
      <c r="G160" s="159" t="s">
        <v>168</v>
      </c>
      <c r="H160" s="160">
        <v>470</v>
      </c>
      <c r="I160" s="161"/>
      <c r="J160" s="162">
        <f t="shared" si="20"/>
        <v>0</v>
      </c>
      <c r="K160" s="163"/>
      <c r="L160" s="31"/>
      <c r="M160" s="164" t="s">
        <v>1</v>
      </c>
      <c r="N160" s="165" t="s">
        <v>40</v>
      </c>
      <c r="O160" s="56"/>
      <c r="P160" s="166">
        <f t="shared" si="21"/>
        <v>0</v>
      </c>
      <c r="Q160" s="166">
        <v>0</v>
      </c>
      <c r="R160" s="166">
        <f t="shared" si="22"/>
        <v>0</v>
      </c>
      <c r="S160" s="166">
        <v>0</v>
      </c>
      <c r="T160" s="167">
        <f t="shared" si="23"/>
        <v>0</v>
      </c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R160" s="168" t="s">
        <v>118</v>
      </c>
      <c r="AT160" s="168" t="s">
        <v>114</v>
      </c>
      <c r="AU160" s="168" t="s">
        <v>119</v>
      </c>
      <c r="AY160" s="15" t="s">
        <v>111</v>
      </c>
      <c r="BE160" s="169">
        <f t="shared" si="24"/>
        <v>0</v>
      </c>
      <c r="BF160" s="169">
        <f t="shared" si="25"/>
        <v>0</v>
      </c>
      <c r="BG160" s="169">
        <f t="shared" si="26"/>
        <v>0</v>
      </c>
      <c r="BH160" s="169">
        <f t="shared" si="27"/>
        <v>0</v>
      </c>
      <c r="BI160" s="169">
        <f t="shared" si="28"/>
        <v>0</v>
      </c>
      <c r="BJ160" s="15" t="s">
        <v>119</v>
      </c>
      <c r="BK160" s="169">
        <f t="shared" si="29"/>
        <v>0</v>
      </c>
      <c r="BL160" s="15" t="s">
        <v>118</v>
      </c>
      <c r="BM160" s="168" t="s">
        <v>261</v>
      </c>
    </row>
    <row r="161" spans="1:65" s="2" customFormat="1" ht="24" customHeight="1">
      <c r="A161" s="30"/>
      <c r="B161" s="155"/>
      <c r="C161" s="156" t="s">
        <v>262</v>
      </c>
      <c r="D161" s="156" t="s">
        <v>114</v>
      </c>
      <c r="E161" s="157" t="s">
        <v>263</v>
      </c>
      <c r="F161" s="158" t="s">
        <v>264</v>
      </c>
      <c r="G161" s="159" t="s">
        <v>168</v>
      </c>
      <c r="H161" s="160">
        <v>10</v>
      </c>
      <c r="I161" s="161"/>
      <c r="J161" s="162">
        <f t="shared" si="20"/>
        <v>0</v>
      </c>
      <c r="K161" s="163"/>
      <c r="L161" s="31"/>
      <c r="M161" s="164" t="s">
        <v>1</v>
      </c>
      <c r="N161" s="165" t="s">
        <v>40</v>
      </c>
      <c r="O161" s="56"/>
      <c r="P161" s="166">
        <f t="shared" si="21"/>
        <v>0</v>
      </c>
      <c r="Q161" s="166">
        <v>0</v>
      </c>
      <c r="R161" s="166">
        <f t="shared" si="22"/>
        <v>0</v>
      </c>
      <c r="S161" s="166">
        <v>0</v>
      </c>
      <c r="T161" s="167">
        <f t="shared" si="23"/>
        <v>0</v>
      </c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R161" s="168" t="s">
        <v>118</v>
      </c>
      <c r="AT161" s="168" t="s">
        <v>114</v>
      </c>
      <c r="AU161" s="168" t="s">
        <v>119</v>
      </c>
      <c r="AY161" s="15" t="s">
        <v>111</v>
      </c>
      <c r="BE161" s="169">
        <f t="shared" si="24"/>
        <v>0</v>
      </c>
      <c r="BF161" s="169">
        <f t="shared" si="25"/>
        <v>0</v>
      </c>
      <c r="BG161" s="169">
        <f t="shared" si="26"/>
        <v>0</v>
      </c>
      <c r="BH161" s="169">
        <f t="shared" si="27"/>
        <v>0</v>
      </c>
      <c r="BI161" s="169">
        <f t="shared" si="28"/>
        <v>0</v>
      </c>
      <c r="BJ161" s="15" t="s">
        <v>119</v>
      </c>
      <c r="BK161" s="169">
        <f t="shared" si="29"/>
        <v>0</v>
      </c>
      <c r="BL161" s="15" t="s">
        <v>118</v>
      </c>
      <c r="BM161" s="168" t="s">
        <v>265</v>
      </c>
    </row>
    <row r="162" spans="1:65" s="2" customFormat="1" ht="24" customHeight="1">
      <c r="A162" s="30"/>
      <c r="B162" s="155"/>
      <c r="C162" s="156" t="s">
        <v>266</v>
      </c>
      <c r="D162" s="156" t="s">
        <v>114</v>
      </c>
      <c r="E162" s="157" t="s">
        <v>267</v>
      </c>
      <c r="F162" s="158" t="s">
        <v>268</v>
      </c>
      <c r="G162" s="159" t="s">
        <v>168</v>
      </c>
      <c r="H162" s="160">
        <v>480</v>
      </c>
      <c r="I162" s="161"/>
      <c r="J162" s="162">
        <f t="shared" si="20"/>
        <v>0</v>
      </c>
      <c r="K162" s="163"/>
      <c r="L162" s="31"/>
      <c r="M162" s="164" t="s">
        <v>1</v>
      </c>
      <c r="N162" s="165" t="s">
        <v>40</v>
      </c>
      <c r="O162" s="56"/>
      <c r="P162" s="166">
        <f t="shared" si="21"/>
        <v>0</v>
      </c>
      <c r="Q162" s="166">
        <v>0</v>
      </c>
      <c r="R162" s="166">
        <f t="shared" si="22"/>
        <v>0</v>
      </c>
      <c r="S162" s="166">
        <v>0</v>
      </c>
      <c r="T162" s="167">
        <f t="shared" si="23"/>
        <v>0</v>
      </c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R162" s="168" t="s">
        <v>118</v>
      </c>
      <c r="AT162" s="168" t="s">
        <v>114</v>
      </c>
      <c r="AU162" s="168" t="s">
        <v>119</v>
      </c>
      <c r="AY162" s="15" t="s">
        <v>111</v>
      </c>
      <c r="BE162" s="169">
        <f t="shared" si="24"/>
        <v>0</v>
      </c>
      <c r="BF162" s="169">
        <f t="shared" si="25"/>
        <v>0</v>
      </c>
      <c r="BG162" s="169">
        <f t="shared" si="26"/>
        <v>0</v>
      </c>
      <c r="BH162" s="169">
        <f t="shared" si="27"/>
        <v>0</v>
      </c>
      <c r="BI162" s="169">
        <f t="shared" si="28"/>
        <v>0</v>
      </c>
      <c r="BJ162" s="15" t="s">
        <v>119</v>
      </c>
      <c r="BK162" s="169">
        <f t="shared" si="29"/>
        <v>0</v>
      </c>
      <c r="BL162" s="15" t="s">
        <v>118</v>
      </c>
      <c r="BM162" s="168" t="s">
        <v>269</v>
      </c>
    </row>
    <row r="163" spans="1:65" s="2" customFormat="1" ht="16.5" customHeight="1">
      <c r="A163" s="30"/>
      <c r="B163" s="155"/>
      <c r="C163" s="170" t="s">
        <v>270</v>
      </c>
      <c r="D163" s="170" t="s">
        <v>108</v>
      </c>
      <c r="E163" s="171" t="s">
        <v>271</v>
      </c>
      <c r="F163" s="172" t="s">
        <v>272</v>
      </c>
      <c r="G163" s="173" t="s">
        <v>243</v>
      </c>
      <c r="H163" s="174">
        <v>49.92</v>
      </c>
      <c r="I163" s="175"/>
      <c r="J163" s="176">
        <f t="shared" si="20"/>
        <v>0</v>
      </c>
      <c r="K163" s="177"/>
      <c r="L163" s="178"/>
      <c r="M163" s="179" t="s">
        <v>1</v>
      </c>
      <c r="N163" s="180" t="s">
        <v>40</v>
      </c>
      <c r="O163" s="56"/>
      <c r="P163" s="166">
        <f t="shared" si="21"/>
        <v>0</v>
      </c>
      <c r="Q163" s="166">
        <v>1</v>
      </c>
      <c r="R163" s="166">
        <f t="shared" si="22"/>
        <v>49.92</v>
      </c>
      <c r="S163" s="166">
        <v>0</v>
      </c>
      <c r="T163" s="167">
        <f t="shared" si="23"/>
        <v>0</v>
      </c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R163" s="168" t="s">
        <v>134</v>
      </c>
      <c r="AT163" s="168" t="s">
        <v>108</v>
      </c>
      <c r="AU163" s="168" t="s">
        <v>119</v>
      </c>
      <c r="AY163" s="15" t="s">
        <v>111</v>
      </c>
      <c r="BE163" s="169">
        <f t="shared" si="24"/>
        <v>0</v>
      </c>
      <c r="BF163" s="169">
        <f t="shared" si="25"/>
        <v>0</v>
      </c>
      <c r="BG163" s="169">
        <f t="shared" si="26"/>
        <v>0</v>
      </c>
      <c r="BH163" s="169">
        <f t="shared" si="27"/>
        <v>0</v>
      </c>
      <c r="BI163" s="169">
        <f t="shared" si="28"/>
        <v>0</v>
      </c>
      <c r="BJ163" s="15" t="s">
        <v>119</v>
      </c>
      <c r="BK163" s="169">
        <f t="shared" si="29"/>
        <v>0</v>
      </c>
      <c r="BL163" s="15" t="s">
        <v>134</v>
      </c>
      <c r="BM163" s="168" t="s">
        <v>273</v>
      </c>
    </row>
    <row r="164" spans="1:65" s="13" customFormat="1" ht="11.25">
      <c r="B164" s="181"/>
      <c r="D164" s="182" t="s">
        <v>195</v>
      </c>
      <c r="F164" s="183" t="s">
        <v>274</v>
      </c>
      <c r="H164" s="184">
        <v>49.92</v>
      </c>
      <c r="I164" s="185"/>
      <c r="L164" s="181"/>
      <c r="M164" s="186"/>
      <c r="N164" s="187"/>
      <c r="O164" s="187"/>
      <c r="P164" s="187"/>
      <c r="Q164" s="187"/>
      <c r="R164" s="187"/>
      <c r="S164" s="187"/>
      <c r="T164" s="188"/>
      <c r="AT164" s="189" t="s">
        <v>195</v>
      </c>
      <c r="AU164" s="189" t="s">
        <v>119</v>
      </c>
      <c r="AV164" s="13" t="s">
        <v>119</v>
      </c>
      <c r="AW164" s="13" t="s">
        <v>3</v>
      </c>
      <c r="AX164" s="13" t="s">
        <v>79</v>
      </c>
      <c r="AY164" s="189" t="s">
        <v>111</v>
      </c>
    </row>
    <row r="165" spans="1:65" s="2" customFormat="1" ht="24" customHeight="1">
      <c r="A165" s="30"/>
      <c r="B165" s="155"/>
      <c r="C165" s="156" t="s">
        <v>275</v>
      </c>
      <c r="D165" s="156" t="s">
        <v>114</v>
      </c>
      <c r="E165" s="157" t="s">
        <v>276</v>
      </c>
      <c r="F165" s="158" t="s">
        <v>277</v>
      </c>
      <c r="G165" s="159" t="s">
        <v>168</v>
      </c>
      <c r="H165" s="160">
        <v>480</v>
      </c>
      <c r="I165" s="161"/>
      <c r="J165" s="162">
        <f>ROUND(I165*H165,2)</f>
        <v>0</v>
      </c>
      <c r="K165" s="163"/>
      <c r="L165" s="31"/>
      <c r="M165" s="164" t="s">
        <v>1</v>
      </c>
      <c r="N165" s="165" t="s">
        <v>40</v>
      </c>
      <c r="O165" s="56"/>
      <c r="P165" s="166">
        <f>O165*H165</f>
        <v>0</v>
      </c>
      <c r="Q165" s="166">
        <v>0</v>
      </c>
      <c r="R165" s="166">
        <f>Q165*H165</f>
        <v>0</v>
      </c>
      <c r="S165" s="166">
        <v>0</v>
      </c>
      <c r="T165" s="167">
        <f>S165*H165</f>
        <v>0</v>
      </c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R165" s="168" t="s">
        <v>118</v>
      </c>
      <c r="AT165" s="168" t="s">
        <v>114</v>
      </c>
      <c r="AU165" s="168" t="s">
        <v>119</v>
      </c>
      <c r="AY165" s="15" t="s">
        <v>111</v>
      </c>
      <c r="BE165" s="169">
        <f>IF(N165="základná",J165,0)</f>
        <v>0</v>
      </c>
      <c r="BF165" s="169">
        <f>IF(N165="znížená",J165,0)</f>
        <v>0</v>
      </c>
      <c r="BG165" s="169">
        <f>IF(N165="zákl. prenesená",J165,0)</f>
        <v>0</v>
      </c>
      <c r="BH165" s="169">
        <f>IF(N165="zníž. prenesená",J165,0)</f>
        <v>0</v>
      </c>
      <c r="BI165" s="169">
        <f>IF(N165="nulová",J165,0)</f>
        <v>0</v>
      </c>
      <c r="BJ165" s="15" t="s">
        <v>119</v>
      </c>
      <c r="BK165" s="169">
        <f>ROUND(I165*H165,2)</f>
        <v>0</v>
      </c>
      <c r="BL165" s="15" t="s">
        <v>118</v>
      </c>
      <c r="BM165" s="168" t="s">
        <v>278</v>
      </c>
    </row>
    <row r="166" spans="1:65" s="2" customFormat="1" ht="16.5" customHeight="1">
      <c r="A166" s="30"/>
      <c r="B166" s="155"/>
      <c r="C166" s="170" t="s">
        <v>279</v>
      </c>
      <c r="D166" s="170" t="s">
        <v>108</v>
      </c>
      <c r="E166" s="171" t="s">
        <v>280</v>
      </c>
      <c r="F166" s="172" t="s">
        <v>281</v>
      </c>
      <c r="G166" s="173" t="s">
        <v>168</v>
      </c>
      <c r="H166" s="174">
        <v>480</v>
      </c>
      <c r="I166" s="175"/>
      <c r="J166" s="176">
        <f>ROUND(I166*H166,2)</f>
        <v>0</v>
      </c>
      <c r="K166" s="177"/>
      <c r="L166" s="178"/>
      <c r="M166" s="179" t="s">
        <v>1</v>
      </c>
      <c r="N166" s="180" t="s">
        <v>40</v>
      </c>
      <c r="O166" s="56"/>
      <c r="P166" s="166">
        <f>O166*H166</f>
        <v>0</v>
      </c>
      <c r="Q166" s="166">
        <v>0</v>
      </c>
      <c r="R166" s="166">
        <f>Q166*H166</f>
        <v>0</v>
      </c>
      <c r="S166" s="166">
        <v>0</v>
      </c>
      <c r="T166" s="167">
        <f>S166*H166</f>
        <v>0</v>
      </c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R166" s="168" t="s">
        <v>134</v>
      </c>
      <c r="AT166" s="168" t="s">
        <v>108</v>
      </c>
      <c r="AU166" s="168" t="s">
        <v>119</v>
      </c>
      <c r="AY166" s="15" t="s">
        <v>111</v>
      </c>
      <c r="BE166" s="169">
        <f>IF(N166="základná",J166,0)</f>
        <v>0</v>
      </c>
      <c r="BF166" s="169">
        <f>IF(N166="znížená",J166,0)</f>
        <v>0</v>
      </c>
      <c r="BG166" s="169">
        <f>IF(N166="zákl. prenesená",J166,0)</f>
        <v>0</v>
      </c>
      <c r="BH166" s="169">
        <f>IF(N166="zníž. prenesená",J166,0)</f>
        <v>0</v>
      </c>
      <c r="BI166" s="169">
        <f>IF(N166="nulová",J166,0)</f>
        <v>0</v>
      </c>
      <c r="BJ166" s="15" t="s">
        <v>119</v>
      </c>
      <c r="BK166" s="169">
        <f>ROUND(I166*H166,2)</f>
        <v>0</v>
      </c>
      <c r="BL166" s="15" t="s">
        <v>134</v>
      </c>
      <c r="BM166" s="168" t="s">
        <v>282</v>
      </c>
    </row>
    <row r="167" spans="1:65" s="2" customFormat="1" ht="16.5" customHeight="1">
      <c r="A167" s="30"/>
      <c r="B167" s="155"/>
      <c r="C167" s="156" t="s">
        <v>283</v>
      </c>
      <c r="D167" s="156" t="s">
        <v>114</v>
      </c>
      <c r="E167" s="157" t="s">
        <v>284</v>
      </c>
      <c r="F167" s="158" t="s">
        <v>285</v>
      </c>
      <c r="G167" s="159" t="s">
        <v>168</v>
      </c>
      <c r="H167" s="160">
        <v>10</v>
      </c>
      <c r="I167" s="161"/>
      <c r="J167" s="162">
        <f>ROUND(I167*H167,2)</f>
        <v>0</v>
      </c>
      <c r="K167" s="163"/>
      <c r="L167" s="31"/>
      <c r="M167" s="164" t="s">
        <v>1</v>
      </c>
      <c r="N167" s="165" t="s">
        <v>40</v>
      </c>
      <c r="O167" s="56"/>
      <c r="P167" s="166">
        <f>O167*H167</f>
        <v>0</v>
      </c>
      <c r="Q167" s="166">
        <v>0</v>
      </c>
      <c r="R167" s="166">
        <f>Q167*H167</f>
        <v>0</v>
      </c>
      <c r="S167" s="166">
        <v>0</v>
      </c>
      <c r="T167" s="167">
        <f>S167*H167</f>
        <v>0</v>
      </c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R167" s="168" t="s">
        <v>118</v>
      </c>
      <c r="AT167" s="168" t="s">
        <v>114</v>
      </c>
      <c r="AU167" s="168" t="s">
        <v>119</v>
      </c>
      <c r="AY167" s="15" t="s">
        <v>111</v>
      </c>
      <c r="BE167" s="169">
        <f>IF(N167="základná",J167,0)</f>
        <v>0</v>
      </c>
      <c r="BF167" s="169">
        <f>IF(N167="znížená",J167,0)</f>
        <v>0</v>
      </c>
      <c r="BG167" s="169">
        <f>IF(N167="zákl. prenesená",J167,0)</f>
        <v>0</v>
      </c>
      <c r="BH167" s="169">
        <f>IF(N167="zníž. prenesená",J167,0)</f>
        <v>0</v>
      </c>
      <c r="BI167" s="169">
        <f>IF(N167="nulová",J167,0)</f>
        <v>0</v>
      </c>
      <c r="BJ167" s="15" t="s">
        <v>119</v>
      </c>
      <c r="BK167" s="169">
        <f>ROUND(I167*H167,2)</f>
        <v>0</v>
      </c>
      <c r="BL167" s="15" t="s">
        <v>118</v>
      </c>
      <c r="BM167" s="168" t="s">
        <v>286</v>
      </c>
    </row>
    <row r="168" spans="1:65" s="2" customFormat="1" ht="16.5" customHeight="1">
      <c r="A168" s="30"/>
      <c r="B168" s="155"/>
      <c r="C168" s="170" t="s">
        <v>287</v>
      </c>
      <c r="D168" s="170" t="s">
        <v>108</v>
      </c>
      <c r="E168" s="171" t="s">
        <v>288</v>
      </c>
      <c r="F168" s="172" t="s">
        <v>289</v>
      </c>
      <c r="G168" s="173" t="s">
        <v>168</v>
      </c>
      <c r="H168" s="174">
        <v>10.5</v>
      </c>
      <c r="I168" s="175"/>
      <c r="J168" s="176">
        <f>ROUND(I168*H168,2)</f>
        <v>0</v>
      </c>
      <c r="K168" s="177"/>
      <c r="L168" s="178"/>
      <c r="M168" s="179" t="s">
        <v>1</v>
      </c>
      <c r="N168" s="180" t="s">
        <v>40</v>
      </c>
      <c r="O168" s="56"/>
      <c r="P168" s="166">
        <f>O168*H168</f>
        <v>0</v>
      </c>
      <c r="Q168" s="166">
        <v>0.04</v>
      </c>
      <c r="R168" s="166">
        <f>Q168*H168</f>
        <v>0.42</v>
      </c>
      <c r="S168" s="166">
        <v>0</v>
      </c>
      <c r="T168" s="167">
        <f>S168*H168</f>
        <v>0</v>
      </c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R168" s="168" t="s">
        <v>134</v>
      </c>
      <c r="AT168" s="168" t="s">
        <v>108</v>
      </c>
      <c r="AU168" s="168" t="s">
        <v>119</v>
      </c>
      <c r="AY168" s="15" t="s">
        <v>111</v>
      </c>
      <c r="BE168" s="169">
        <f>IF(N168="základná",J168,0)</f>
        <v>0</v>
      </c>
      <c r="BF168" s="169">
        <f>IF(N168="znížená",J168,0)</f>
        <v>0</v>
      </c>
      <c r="BG168" s="169">
        <f>IF(N168="zákl. prenesená",J168,0)</f>
        <v>0</v>
      </c>
      <c r="BH168" s="169">
        <f>IF(N168="zníž. prenesená",J168,0)</f>
        <v>0</v>
      </c>
      <c r="BI168" s="169">
        <f>IF(N168="nulová",J168,0)</f>
        <v>0</v>
      </c>
      <c r="BJ168" s="15" t="s">
        <v>119</v>
      </c>
      <c r="BK168" s="169">
        <f>ROUND(I168*H168,2)</f>
        <v>0</v>
      </c>
      <c r="BL168" s="15" t="s">
        <v>134</v>
      </c>
      <c r="BM168" s="168" t="s">
        <v>290</v>
      </c>
    </row>
    <row r="169" spans="1:65" s="13" customFormat="1" ht="11.25">
      <c r="B169" s="181"/>
      <c r="D169" s="182" t="s">
        <v>195</v>
      </c>
      <c r="F169" s="183" t="s">
        <v>291</v>
      </c>
      <c r="H169" s="184">
        <v>10.5</v>
      </c>
      <c r="I169" s="185"/>
      <c r="L169" s="181"/>
      <c r="M169" s="186"/>
      <c r="N169" s="187"/>
      <c r="O169" s="187"/>
      <c r="P169" s="187"/>
      <c r="Q169" s="187"/>
      <c r="R169" s="187"/>
      <c r="S169" s="187"/>
      <c r="T169" s="188"/>
      <c r="AT169" s="189" t="s">
        <v>195</v>
      </c>
      <c r="AU169" s="189" t="s">
        <v>119</v>
      </c>
      <c r="AV169" s="13" t="s">
        <v>119</v>
      </c>
      <c r="AW169" s="13" t="s">
        <v>3</v>
      </c>
      <c r="AX169" s="13" t="s">
        <v>79</v>
      </c>
      <c r="AY169" s="189" t="s">
        <v>111</v>
      </c>
    </row>
    <row r="170" spans="1:65" s="2" customFormat="1" ht="24" customHeight="1">
      <c r="A170" s="30"/>
      <c r="B170" s="155"/>
      <c r="C170" s="156" t="s">
        <v>292</v>
      </c>
      <c r="D170" s="156" t="s">
        <v>114</v>
      </c>
      <c r="E170" s="157" t="s">
        <v>293</v>
      </c>
      <c r="F170" s="158" t="s">
        <v>294</v>
      </c>
      <c r="G170" s="159" t="s">
        <v>168</v>
      </c>
      <c r="H170" s="160">
        <v>470</v>
      </c>
      <c r="I170" s="161"/>
      <c r="J170" s="162">
        <f>ROUND(I170*H170,2)</f>
        <v>0</v>
      </c>
      <c r="K170" s="163"/>
      <c r="L170" s="31"/>
      <c r="M170" s="164" t="s">
        <v>1</v>
      </c>
      <c r="N170" s="165" t="s">
        <v>40</v>
      </c>
      <c r="O170" s="56"/>
      <c r="P170" s="166">
        <f>O170*H170</f>
        <v>0</v>
      </c>
      <c r="Q170" s="166">
        <v>0</v>
      </c>
      <c r="R170" s="166">
        <f>Q170*H170</f>
        <v>0</v>
      </c>
      <c r="S170" s="166">
        <v>0</v>
      </c>
      <c r="T170" s="167">
        <f>S170*H170</f>
        <v>0</v>
      </c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R170" s="168" t="s">
        <v>118</v>
      </c>
      <c r="AT170" s="168" t="s">
        <v>114</v>
      </c>
      <c r="AU170" s="168" t="s">
        <v>119</v>
      </c>
      <c r="AY170" s="15" t="s">
        <v>111</v>
      </c>
      <c r="BE170" s="169">
        <f>IF(N170="základná",J170,0)</f>
        <v>0</v>
      </c>
      <c r="BF170" s="169">
        <f>IF(N170="znížená",J170,0)</f>
        <v>0</v>
      </c>
      <c r="BG170" s="169">
        <f>IF(N170="zákl. prenesená",J170,0)</f>
        <v>0</v>
      </c>
      <c r="BH170" s="169">
        <f>IF(N170="zníž. prenesená",J170,0)</f>
        <v>0</v>
      </c>
      <c r="BI170" s="169">
        <f>IF(N170="nulová",J170,0)</f>
        <v>0</v>
      </c>
      <c r="BJ170" s="15" t="s">
        <v>119</v>
      </c>
      <c r="BK170" s="169">
        <f>ROUND(I170*H170,2)</f>
        <v>0</v>
      </c>
      <c r="BL170" s="15" t="s">
        <v>118</v>
      </c>
      <c r="BM170" s="168" t="s">
        <v>295</v>
      </c>
    </row>
    <row r="171" spans="1:65" s="2" customFormat="1" ht="24" customHeight="1">
      <c r="A171" s="30"/>
      <c r="B171" s="155"/>
      <c r="C171" s="156" t="s">
        <v>296</v>
      </c>
      <c r="D171" s="156" t="s">
        <v>114</v>
      </c>
      <c r="E171" s="157" t="s">
        <v>297</v>
      </c>
      <c r="F171" s="158" t="s">
        <v>298</v>
      </c>
      <c r="G171" s="159" t="s">
        <v>168</v>
      </c>
      <c r="H171" s="160">
        <v>10</v>
      </c>
      <c r="I171" s="161"/>
      <c r="J171" s="162">
        <f>ROUND(I171*H171,2)</f>
        <v>0</v>
      </c>
      <c r="K171" s="163"/>
      <c r="L171" s="31"/>
      <c r="M171" s="164" t="s">
        <v>1</v>
      </c>
      <c r="N171" s="165" t="s">
        <v>40</v>
      </c>
      <c r="O171" s="56"/>
      <c r="P171" s="166">
        <f>O171*H171</f>
        <v>0</v>
      </c>
      <c r="Q171" s="166">
        <v>0</v>
      </c>
      <c r="R171" s="166">
        <f>Q171*H171</f>
        <v>0</v>
      </c>
      <c r="S171" s="166">
        <v>0</v>
      </c>
      <c r="T171" s="167">
        <f>S171*H171</f>
        <v>0</v>
      </c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R171" s="168" t="s">
        <v>118</v>
      </c>
      <c r="AT171" s="168" t="s">
        <v>114</v>
      </c>
      <c r="AU171" s="168" t="s">
        <v>119</v>
      </c>
      <c r="AY171" s="15" t="s">
        <v>111</v>
      </c>
      <c r="BE171" s="169">
        <f>IF(N171="základná",J171,0)</f>
        <v>0</v>
      </c>
      <c r="BF171" s="169">
        <f>IF(N171="znížená",J171,0)</f>
        <v>0</v>
      </c>
      <c r="BG171" s="169">
        <f>IF(N171="zákl. prenesená",J171,0)</f>
        <v>0</v>
      </c>
      <c r="BH171" s="169">
        <f>IF(N171="zníž. prenesená",J171,0)</f>
        <v>0</v>
      </c>
      <c r="BI171" s="169">
        <f>IF(N171="nulová",J171,0)</f>
        <v>0</v>
      </c>
      <c r="BJ171" s="15" t="s">
        <v>119</v>
      </c>
      <c r="BK171" s="169">
        <f>ROUND(I171*H171,2)</f>
        <v>0</v>
      </c>
      <c r="BL171" s="15" t="s">
        <v>118</v>
      </c>
      <c r="BM171" s="168" t="s">
        <v>299</v>
      </c>
    </row>
    <row r="172" spans="1:65" s="2" customFormat="1" ht="24" customHeight="1">
      <c r="A172" s="30"/>
      <c r="B172" s="155"/>
      <c r="C172" s="156" t="s">
        <v>300</v>
      </c>
      <c r="D172" s="156" t="s">
        <v>114</v>
      </c>
      <c r="E172" s="157" t="s">
        <v>301</v>
      </c>
      <c r="F172" s="158" t="s">
        <v>302</v>
      </c>
      <c r="G172" s="159" t="s">
        <v>303</v>
      </c>
      <c r="H172" s="160">
        <v>240</v>
      </c>
      <c r="I172" s="161"/>
      <c r="J172" s="162">
        <f>ROUND(I172*H172,2)</f>
        <v>0</v>
      </c>
      <c r="K172" s="163"/>
      <c r="L172" s="31"/>
      <c r="M172" s="164" t="s">
        <v>1</v>
      </c>
      <c r="N172" s="165" t="s">
        <v>40</v>
      </c>
      <c r="O172" s="56"/>
      <c r="P172" s="166">
        <f>O172*H172</f>
        <v>0</v>
      </c>
      <c r="Q172" s="166">
        <v>0</v>
      </c>
      <c r="R172" s="166">
        <f>Q172*H172</f>
        <v>0</v>
      </c>
      <c r="S172" s="166">
        <v>0</v>
      </c>
      <c r="T172" s="167">
        <f>S172*H172</f>
        <v>0</v>
      </c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R172" s="168" t="s">
        <v>118</v>
      </c>
      <c r="AT172" s="168" t="s">
        <v>114</v>
      </c>
      <c r="AU172" s="168" t="s">
        <v>119</v>
      </c>
      <c r="AY172" s="15" t="s">
        <v>111</v>
      </c>
      <c r="BE172" s="169">
        <f>IF(N172="základná",J172,0)</f>
        <v>0</v>
      </c>
      <c r="BF172" s="169">
        <f>IF(N172="znížená",J172,0)</f>
        <v>0</v>
      </c>
      <c r="BG172" s="169">
        <f>IF(N172="zákl. prenesená",J172,0)</f>
        <v>0</v>
      </c>
      <c r="BH172" s="169">
        <f>IF(N172="zníž. prenesená",J172,0)</f>
        <v>0</v>
      </c>
      <c r="BI172" s="169">
        <f>IF(N172="nulová",J172,0)</f>
        <v>0</v>
      </c>
      <c r="BJ172" s="15" t="s">
        <v>119</v>
      </c>
      <c r="BK172" s="169">
        <f>ROUND(I172*H172,2)</f>
        <v>0</v>
      </c>
      <c r="BL172" s="15" t="s">
        <v>118</v>
      </c>
      <c r="BM172" s="168" t="s">
        <v>304</v>
      </c>
    </row>
    <row r="173" spans="1:65" s="12" customFormat="1" ht="25.9" customHeight="1">
      <c r="B173" s="142"/>
      <c r="D173" s="143" t="s">
        <v>73</v>
      </c>
      <c r="E173" s="144" t="s">
        <v>305</v>
      </c>
      <c r="F173" s="144" t="s">
        <v>306</v>
      </c>
      <c r="I173" s="145"/>
      <c r="J173" s="146">
        <f>BK173</f>
        <v>0</v>
      </c>
      <c r="L173" s="142"/>
      <c r="M173" s="147"/>
      <c r="N173" s="148"/>
      <c r="O173" s="148"/>
      <c r="P173" s="149">
        <f>P174</f>
        <v>0</v>
      </c>
      <c r="Q173" s="148"/>
      <c r="R173" s="149">
        <f>R174</f>
        <v>0</v>
      </c>
      <c r="S173" s="148"/>
      <c r="T173" s="150">
        <f>T174</f>
        <v>0</v>
      </c>
      <c r="AR173" s="143" t="s">
        <v>131</v>
      </c>
      <c r="AT173" s="151" t="s">
        <v>73</v>
      </c>
      <c r="AU173" s="151" t="s">
        <v>74</v>
      </c>
      <c r="AY173" s="143" t="s">
        <v>111</v>
      </c>
      <c r="BK173" s="152">
        <f>BK174</f>
        <v>0</v>
      </c>
    </row>
    <row r="174" spans="1:65" s="12" customFormat="1" ht="22.9" customHeight="1">
      <c r="B174" s="142"/>
      <c r="D174" s="143" t="s">
        <v>73</v>
      </c>
      <c r="E174" s="153" t="s">
        <v>307</v>
      </c>
      <c r="F174" s="153" t="s">
        <v>308</v>
      </c>
      <c r="I174" s="145"/>
      <c r="J174" s="154">
        <f>BK174</f>
        <v>0</v>
      </c>
      <c r="L174" s="142"/>
      <c r="M174" s="147"/>
      <c r="N174" s="148"/>
      <c r="O174" s="148"/>
      <c r="P174" s="149">
        <f>SUM(P175:P176)</f>
        <v>0</v>
      </c>
      <c r="Q174" s="148"/>
      <c r="R174" s="149">
        <f>SUM(R175:R176)</f>
        <v>0</v>
      </c>
      <c r="S174" s="148"/>
      <c r="T174" s="150">
        <f>SUM(T175:T176)</f>
        <v>0</v>
      </c>
      <c r="AR174" s="143" t="s">
        <v>131</v>
      </c>
      <c r="AT174" s="151" t="s">
        <v>73</v>
      </c>
      <c r="AU174" s="151" t="s">
        <v>79</v>
      </c>
      <c r="AY174" s="143" t="s">
        <v>111</v>
      </c>
      <c r="BK174" s="152">
        <f>SUM(BK175:BK176)</f>
        <v>0</v>
      </c>
    </row>
    <row r="175" spans="1:65" s="2" customFormat="1" ht="36" customHeight="1">
      <c r="A175" s="30"/>
      <c r="B175" s="155"/>
      <c r="C175" s="156" t="s">
        <v>309</v>
      </c>
      <c r="D175" s="156" t="s">
        <v>114</v>
      </c>
      <c r="E175" s="157" t="s">
        <v>310</v>
      </c>
      <c r="F175" s="158" t="s">
        <v>311</v>
      </c>
      <c r="G175" s="159" t="s">
        <v>312</v>
      </c>
      <c r="H175" s="160">
        <v>0.48</v>
      </c>
      <c r="I175" s="161"/>
      <c r="J175" s="162">
        <f>ROUND(I175*H175,2)</f>
        <v>0</v>
      </c>
      <c r="K175" s="163"/>
      <c r="L175" s="31"/>
      <c r="M175" s="164" t="s">
        <v>1</v>
      </c>
      <c r="N175" s="165" t="s">
        <v>40</v>
      </c>
      <c r="O175" s="56"/>
      <c r="P175" s="166">
        <f>O175*H175</f>
        <v>0</v>
      </c>
      <c r="Q175" s="166">
        <v>0</v>
      </c>
      <c r="R175" s="166">
        <f>Q175*H175</f>
        <v>0</v>
      </c>
      <c r="S175" s="166">
        <v>0</v>
      </c>
      <c r="T175" s="167">
        <f>S175*H175</f>
        <v>0</v>
      </c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R175" s="168" t="s">
        <v>313</v>
      </c>
      <c r="AT175" s="168" t="s">
        <v>114</v>
      </c>
      <c r="AU175" s="168" t="s">
        <v>119</v>
      </c>
      <c r="AY175" s="15" t="s">
        <v>111</v>
      </c>
      <c r="BE175" s="169">
        <f>IF(N175="základná",J175,0)</f>
        <v>0</v>
      </c>
      <c r="BF175" s="169">
        <f>IF(N175="znížená",J175,0)</f>
        <v>0</v>
      </c>
      <c r="BG175" s="169">
        <f>IF(N175="zákl. prenesená",J175,0)</f>
        <v>0</v>
      </c>
      <c r="BH175" s="169">
        <f>IF(N175="zníž. prenesená",J175,0)</f>
        <v>0</v>
      </c>
      <c r="BI175" s="169">
        <f>IF(N175="nulová",J175,0)</f>
        <v>0</v>
      </c>
      <c r="BJ175" s="15" t="s">
        <v>119</v>
      </c>
      <c r="BK175" s="169">
        <f>ROUND(I175*H175,2)</f>
        <v>0</v>
      </c>
      <c r="BL175" s="15" t="s">
        <v>313</v>
      </c>
      <c r="BM175" s="168" t="s">
        <v>314</v>
      </c>
    </row>
    <row r="176" spans="1:65" s="2" customFormat="1" ht="24" customHeight="1">
      <c r="A176" s="30"/>
      <c r="B176" s="155"/>
      <c r="C176" s="156" t="s">
        <v>315</v>
      </c>
      <c r="D176" s="156" t="s">
        <v>114</v>
      </c>
      <c r="E176" s="157" t="s">
        <v>316</v>
      </c>
      <c r="F176" s="158" t="s">
        <v>317</v>
      </c>
      <c r="G176" s="159" t="s">
        <v>312</v>
      </c>
      <c r="H176" s="160">
        <v>0.48</v>
      </c>
      <c r="I176" s="161"/>
      <c r="J176" s="162">
        <f>ROUND(I176*H176,2)</f>
        <v>0</v>
      </c>
      <c r="K176" s="163"/>
      <c r="L176" s="31"/>
      <c r="M176" s="191" t="s">
        <v>1</v>
      </c>
      <c r="N176" s="192" t="s">
        <v>40</v>
      </c>
      <c r="O176" s="193"/>
      <c r="P176" s="194">
        <f>O176*H176</f>
        <v>0</v>
      </c>
      <c r="Q176" s="194">
        <v>0</v>
      </c>
      <c r="R176" s="194">
        <f>Q176*H176</f>
        <v>0</v>
      </c>
      <c r="S176" s="194">
        <v>0</v>
      </c>
      <c r="T176" s="195">
        <f>S176*H176</f>
        <v>0</v>
      </c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R176" s="168" t="s">
        <v>313</v>
      </c>
      <c r="AT176" s="168" t="s">
        <v>114</v>
      </c>
      <c r="AU176" s="168" t="s">
        <v>119</v>
      </c>
      <c r="AY176" s="15" t="s">
        <v>111</v>
      </c>
      <c r="BE176" s="169">
        <f>IF(N176="základná",J176,0)</f>
        <v>0</v>
      </c>
      <c r="BF176" s="169">
        <f>IF(N176="znížená",J176,0)</f>
        <v>0</v>
      </c>
      <c r="BG176" s="169">
        <f>IF(N176="zákl. prenesená",J176,0)</f>
        <v>0</v>
      </c>
      <c r="BH176" s="169">
        <f>IF(N176="zníž. prenesená",J176,0)</f>
        <v>0</v>
      </c>
      <c r="BI176" s="169">
        <f>IF(N176="nulová",J176,0)</f>
        <v>0</v>
      </c>
      <c r="BJ176" s="15" t="s">
        <v>119</v>
      </c>
      <c r="BK176" s="169">
        <f>ROUND(I176*H176,2)</f>
        <v>0</v>
      </c>
      <c r="BL176" s="15" t="s">
        <v>313</v>
      </c>
      <c r="BM176" s="168" t="s">
        <v>318</v>
      </c>
    </row>
    <row r="177" spans="1:31" s="2" customFormat="1" ht="6.95" customHeight="1">
      <c r="A177" s="30"/>
      <c r="B177" s="45"/>
      <c r="C177" s="46"/>
      <c r="D177" s="46"/>
      <c r="E177" s="46"/>
      <c r="F177" s="46"/>
      <c r="G177" s="46"/>
      <c r="H177" s="46"/>
      <c r="I177" s="114"/>
      <c r="J177" s="46"/>
      <c r="K177" s="46"/>
      <c r="L177" s="31"/>
      <c r="M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</row>
  </sheetData>
  <autoFilter ref="C120:K176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Pracovné 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1 - Verejné osvetlenie</vt:lpstr>
      <vt:lpstr>'1 - Verejné osvetlenie'!Názvy_tlače</vt:lpstr>
      <vt:lpstr>'Rekapitulácia stavby'!Názvy_tlače</vt:lpstr>
      <vt:lpstr>'1 - Verejné osvetlenie'!Oblasť_tlače</vt:lpstr>
      <vt:lpstr>'Rekapitulácia stavby'!Oblasť_tlače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Ľubomír Krempaský</dc:creator>
  <cp:lastModifiedBy>Eva</cp:lastModifiedBy>
  <dcterms:created xsi:type="dcterms:W3CDTF">2020-01-10T18:55:25Z</dcterms:created>
  <dcterms:modified xsi:type="dcterms:W3CDTF">2020-03-25T12:22:03Z</dcterms:modified>
</cp:coreProperties>
</file>